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sma.alias\Desktop\penerbitan\"/>
    </mc:Choice>
  </mc:AlternateContent>
  <xr:revisionPtr revIDLastSave="0" documentId="13_ncr:1_{3ED5CEED-43A6-4407-980C-341C3E18D5B4}" xr6:coauthVersionLast="36" xr6:coauthVersionMax="36" xr10:uidLastSave="{00000000-0000-0000-0000-000000000000}"/>
  <bookViews>
    <workbookView xWindow="0" yWindow="0" windowWidth="23040" windowHeight="9804" tabRatio="918" xr2:uid="{865B9D9C-CAD6-42D3-B14E-C91A401F8869}"/>
  </bookViews>
  <sheets>
    <sheet name="J1 Perkhidmatan" sheetId="1" r:id="rId1"/>
    <sheet name="J2 Segmen 1" sheetId="2" r:id="rId2"/>
    <sheet name="J2 Segmen 2" sheetId="3" r:id="rId3"/>
    <sheet name="J2 Segmen 3" sheetId="4" r:id="rId4"/>
    <sheet name="J2 Segmen 4" sheetId="5" r:id="rId5"/>
    <sheet name="J3-DT" sheetId="6" r:id="rId6"/>
    <sheet name="J3-Borong" sheetId="7" r:id="rId7"/>
    <sheet name="J3-B1" sheetId="8" r:id="rId8"/>
    <sheet name="J3-B2" sheetId="9" r:id="rId9"/>
    <sheet name="J3-B3" sheetId="10" r:id="rId10"/>
    <sheet name="J3-B4" sheetId="11" r:id="rId11"/>
    <sheet name="J3-B5" sheetId="12" r:id="rId12"/>
    <sheet name="J3-B6" sheetId="13" r:id="rId13"/>
    <sheet name="J3-B7" sheetId="14" r:id="rId14"/>
    <sheet name="J3-Runcit" sheetId="15" r:id="rId15"/>
    <sheet name="J3-R1" sheetId="16" r:id="rId16"/>
    <sheet name="J3-R2" sheetId="17" r:id="rId17"/>
    <sheet name="J3-R3" sheetId="18" r:id="rId18"/>
    <sheet name="J3-R4" sheetId="19" r:id="rId19"/>
    <sheet name="J3-R5" sheetId="20" r:id="rId20"/>
    <sheet name="J3-R6" sheetId="21" r:id="rId21"/>
    <sheet name="J3-R7" sheetId="22" r:id="rId22"/>
    <sheet name="J3-R8" sheetId="23" r:id="rId23"/>
    <sheet name="J3-R9" sheetId="24" r:id="rId24"/>
    <sheet name="J3-KMotor" sheetId="25" r:id="rId25"/>
    <sheet name="J3-KM1" sheetId="26" r:id="rId26"/>
    <sheet name="J3-KM2" sheetId="27" r:id="rId27"/>
    <sheet name="J3-KM3" sheetId="28" r:id="rId28"/>
    <sheet name="J3-KM4" sheetId="29" r:id="rId29"/>
    <sheet name="J3-MK" sheetId="30" r:id="rId30"/>
    <sheet name="J3-Trans" sheetId="31" r:id="rId31"/>
    <sheet name="J3-F&amp;B" sheetId="32" r:id="rId32"/>
    <sheet name="J3-Prof" sheetId="33" r:id="rId33"/>
    <sheet name="J3-Health" sheetId="34" r:id="rId34"/>
    <sheet name="J3-Edu" sheetId="35" r:id="rId35"/>
    <sheet name="J3-Accom" sheetId="36" r:id="rId36"/>
    <sheet name="J3-Recreation" sheetId="37" r:id="rId37"/>
    <sheet name="J3-R-Estate" sheetId="38" r:id="rId38"/>
    <sheet name="J3-PL" sheetId="39" r:id="rId39"/>
    <sheet name="J3-PKS" sheetId="40" r:id="rId40"/>
    <sheet name="J4" sheetId="41" r:id="rId41"/>
  </sheets>
  <definedNames>
    <definedName name="_xlnm.Print_Area" localSheetId="0">'J1 Perkhidmatan'!$A$1:$R$54</definedName>
    <definedName name="_xlnm.Print_Area" localSheetId="1">'J2 Segmen 1'!$A$1:$R$51</definedName>
    <definedName name="_xlnm.Print_Area" localSheetId="2">'J2 Segmen 2'!$A$1:$S$50</definedName>
    <definedName name="_xlnm.Print_Area" localSheetId="3">'J2 Segmen 3'!$A$1:$R$50</definedName>
    <definedName name="_xlnm.Print_Area" localSheetId="4">'J2 Segmen 4'!$A$1:$R$50</definedName>
    <definedName name="_xlnm.Print_Area" localSheetId="35">'J3-Accom'!$A$1:$R$51</definedName>
    <definedName name="_xlnm.Print_Area" localSheetId="7">'J3-B1'!$A$1:$R$50</definedName>
    <definedName name="_xlnm.Print_Area" localSheetId="8">'J3-B2'!$A$1:$R$50</definedName>
    <definedName name="_xlnm.Print_Area" localSheetId="9">'J3-B3'!$A$1:$R$50</definedName>
    <definedName name="_xlnm.Print_Area" localSheetId="10">'J3-B4'!$A$1:$R$50</definedName>
    <definedName name="_xlnm.Print_Area" localSheetId="11">'J3-B5'!$A$1:$R$50</definedName>
    <definedName name="_xlnm.Print_Area" localSheetId="12">'J3-B6'!$A$1:$R$50</definedName>
    <definedName name="_xlnm.Print_Area" localSheetId="13">'J3-B7'!$A$1:$R$50</definedName>
    <definedName name="_xlnm.Print_Area" localSheetId="6">'J3-Borong'!$A$1:$R$50</definedName>
    <definedName name="_xlnm.Print_Area" localSheetId="5">'J3-DT'!$A$1:$R$50</definedName>
    <definedName name="_xlnm.Print_Area" localSheetId="34">'J3-Edu'!$A$1:$R$50</definedName>
    <definedName name="_xlnm.Print_Area" localSheetId="31">'J3-F&amp;B'!$A$1:$R$50</definedName>
    <definedName name="_xlnm.Print_Area" localSheetId="33">'J3-Health'!$A$1:$R$50</definedName>
    <definedName name="_xlnm.Print_Area" localSheetId="25">'J3-KM1'!$A$1:$R$50</definedName>
    <definedName name="_xlnm.Print_Area" localSheetId="26">'J3-KM2'!$A$1:$R$50</definedName>
    <definedName name="_xlnm.Print_Area" localSheetId="27">'J3-KM3'!$A$1:$R$50</definedName>
    <definedName name="_xlnm.Print_Area" localSheetId="28">'J3-KM4'!$A$1:$S$50</definedName>
    <definedName name="_xlnm.Print_Area" localSheetId="24">'J3-KMotor'!$A$1:$R$50</definedName>
    <definedName name="_xlnm.Print_Area" localSheetId="29">'J3-MK'!$A$1:$R$51</definedName>
    <definedName name="_xlnm.Print_Area" localSheetId="39">'J3-PKS'!$A$1:$R$50</definedName>
    <definedName name="_xlnm.Print_Area" localSheetId="38">'J3-PL'!$A$1:$R$50</definedName>
    <definedName name="_xlnm.Print_Area" localSheetId="32">'J3-Prof'!$A$1:$R$50</definedName>
    <definedName name="_xlnm.Print_Area" localSheetId="15">'J3-R1'!$A$1:$R$50</definedName>
    <definedName name="_xlnm.Print_Area" localSheetId="16">'J3-R2'!$A$1:$R$50</definedName>
    <definedName name="_xlnm.Print_Area" localSheetId="17">'J3-R3'!$A$1:$R$50</definedName>
    <definedName name="_xlnm.Print_Area" localSheetId="18">'J3-R4'!$A$1:$R$50</definedName>
    <definedName name="_xlnm.Print_Area" localSheetId="19">'J3-R5'!$A$1:$R$50</definedName>
    <definedName name="_xlnm.Print_Area" localSheetId="20">'J3-R6'!$A$1:$S$50</definedName>
    <definedName name="_xlnm.Print_Area" localSheetId="21">'J3-R7'!$A$1:$R$50</definedName>
    <definedName name="_xlnm.Print_Area" localSheetId="22">'J3-R8'!$A$1:$R$50</definedName>
    <definedName name="_xlnm.Print_Area" localSheetId="23">'J3-R9'!$A$1:$R$50</definedName>
    <definedName name="_xlnm.Print_Area" localSheetId="36">'J3-Recreation'!$A$1:$R$50</definedName>
    <definedName name="_xlnm.Print_Area" localSheetId="37">'J3-R-Estate'!$A$1:$R$51</definedName>
    <definedName name="_xlnm.Print_Area" localSheetId="14">'J3-Runcit'!$A$1:$R$50</definedName>
    <definedName name="_xlnm.Print_Area" localSheetId="30">'J3-Trans'!$A$1:$S$50</definedName>
    <definedName name="_xlnm.Print_Area" localSheetId="40">'J4'!$A$1:$H$47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4" l="1"/>
  <c r="H43" i="41" l="1"/>
  <c r="G43" i="41"/>
  <c r="R49" i="37" l="1"/>
  <c r="Q49" i="37"/>
  <c r="M49" i="37"/>
  <c r="L49" i="37"/>
  <c r="H49" i="37"/>
  <c r="G49" i="37"/>
  <c r="R49" i="36" l="1"/>
  <c r="Q49" i="36"/>
  <c r="M49" i="36"/>
  <c r="L49" i="36"/>
  <c r="H49" i="36"/>
  <c r="G49" i="36"/>
  <c r="R49" i="35" l="1"/>
  <c r="Q49" i="35"/>
  <c r="H49" i="40" l="1"/>
  <c r="G49" i="40"/>
  <c r="R49" i="40"/>
  <c r="Q49" i="40"/>
  <c r="M49" i="40"/>
  <c r="L49" i="40"/>
  <c r="R49" i="39"/>
  <c r="Q49" i="39"/>
  <c r="M49" i="39"/>
  <c r="L49" i="39"/>
  <c r="H49" i="39"/>
  <c r="G49" i="39"/>
  <c r="M49" i="35" l="1"/>
  <c r="L49" i="35"/>
  <c r="H49" i="35"/>
  <c r="G49" i="35"/>
  <c r="R49" i="34" l="1"/>
  <c r="Q49" i="34"/>
  <c r="M49" i="34"/>
  <c r="L49" i="34"/>
  <c r="H49" i="34"/>
  <c r="G49" i="34"/>
  <c r="R49" i="32" l="1"/>
  <c r="Q49" i="32"/>
  <c r="M49" i="32"/>
  <c r="L49" i="32"/>
  <c r="H49" i="32"/>
  <c r="G49" i="32"/>
  <c r="R49" i="31" l="1"/>
  <c r="Q49" i="31"/>
  <c r="M49" i="31"/>
  <c r="L49" i="31"/>
  <c r="H49" i="31"/>
  <c r="G49" i="31"/>
  <c r="Q49" i="30"/>
  <c r="L49" i="30"/>
  <c r="G49" i="30"/>
  <c r="R49" i="30"/>
  <c r="M49" i="30"/>
  <c r="H49" i="30"/>
  <c r="O49" i="25" l="1"/>
  <c r="R49" i="25" s="1"/>
  <c r="J49" i="25"/>
  <c r="M49" i="25" s="1"/>
  <c r="E49" i="25"/>
  <c r="H49" i="25" s="1"/>
  <c r="R49" i="29"/>
  <c r="Q49" i="29"/>
  <c r="M49" i="29"/>
  <c r="L49" i="29"/>
  <c r="H49" i="29"/>
  <c r="G49" i="29"/>
  <c r="R49" i="28"/>
  <c r="Q49" i="28"/>
  <c r="M49" i="28"/>
  <c r="L49" i="28"/>
  <c r="H49" i="28"/>
  <c r="G49" i="28"/>
  <c r="R49" i="27"/>
  <c r="Q49" i="27"/>
  <c r="M49" i="27"/>
  <c r="L49" i="27"/>
  <c r="H49" i="27"/>
  <c r="G49" i="27"/>
  <c r="R49" i="26"/>
  <c r="Q49" i="26"/>
  <c r="M49" i="26"/>
  <c r="L49" i="26"/>
  <c r="H49" i="26"/>
  <c r="G49" i="26"/>
  <c r="O49" i="15"/>
  <c r="R49" i="15" s="1"/>
  <c r="J49" i="15"/>
  <c r="M49" i="15" s="1"/>
  <c r="E49" i="15"/>
  <c r="H49" i="15" s="1"/>
  <c r="R49" i="24"/>
  <c r="Q49" i="24"/>
  <c r="M49" i="24"/>
  <c r="L49" i="24"/>
  <c r="H49" i="24"/>
  <c r="G49" i="24"/>
  <c r="R49" i="23"/>
  <c r="Q49" i="23"/>
  <c r="M49" i="23"/>
  <c r="L49" i="23"/>
  <c r="H49" i="23"/>
  <c r="G49" i="23"/>
  <c r="I49" i="23" s="1"/>
  <c r="R49" i="22"/>
  <c r="Q49" i="22"/>
  <c r="M49" i="22"/>
  <c r="L49" i="22"/>
  <c r="H49" i="22"/>
  <c r="G49" i="22"/>
  <c r="R49" i="21"/>
  <c r="Q49" i="21"/>
  <c r="M49" i="21"/>
  <c r="L49" i="21"/>
  <c r="H49" i="21"/>
  <c r="G49" i="21"/>
  <c r="R49" i="20"/>
  <c r="Q49" i="20"/>
  <c r="M49" i="20"/>
  <c r="L49" i="20"/>
  <c r="H49" i="20"/>
  <c r="G49" i="20"/>
  <c r="R49" i="19"/>
  <c r="Q49" i="19"/>
  <c r="M49" i="19"/>
  <c r="L49" i="19"/>
  <c r="H49" i="19"/>
  <c r="G49" i="19"/>
  <c r="R49" i="18"/>
  <c r="Q49" i="18"/>
  <c r="M49" i="18"/>
  <c r="L49" i="18"/>
  <c r="H49" i="18"/>
  <c r="G49" i="18"/>
  <c r="R49" i="17"/>
  <c r="Q49" i="17"/>
  <c r="M49" i="17"/>
  <c r="L49" i="17"/>
  <c r="H49" i="17"/>
  <c r="G49" i="17"/>
  <c r="R49" i="16"/>
  <c r="Q49" i="16"/>
  <c r="M49" i="16"/>
  <c r="L49" i="16"/>
  <c r="H49" i="16"/>
  <c r="G49" i="16"/>
  <c r="R49" i="14"/>
  <c r="Q49" i="14"/>
  <c r="M49" i="14"/>
  <c r="L49" i="14"/>
  <c r="H49" i="14"/>
  <c r="R49" i="13"/>
  <c r="Q49" i="13"/>
  <c r="M49" i="13"/>
  <c r="L49" i="13"/>
  <c r="H49" i="13"/>
  <c r="G49" i="13"/>
  <c r="R49" i="12"/>
  <c r="Q49" i="12"/>
  <c r="M49" i="12"/>
  <c r="L49" i="12"/>
  <c r="H49" i="12"/>
  <c r="G49" i="12"/>
  <c r="I49" i="12" s="1"/>
  <c r="R49" i="11"/>
  <c r="Q49" i="11"/>
  <c r="M49" i="11"/>
  <c r="L49" i="11"/>
  <c r="H49" i="11"/>
  <c r="G49" i="11"/>
  <c r="R49" i="10"/>
  <c r="Q49" i="10"/>
  <c r="M49" i="10"/>
  <c r="L49" i="10"/>
  <c r="H49" i="10"/>
  <c r="G49" i="10"/>
  <c r="R49" i="9"/>
  <c r="Q49" i="9"/>
  <c r="M49" i="9"/>
  <c r="L49" i="9"/>
  <c r="H49" i="9"/>
  <c r="G49" i="9"/>
  <c r="Q49" i="8"/>
  <c r="R49" i="8"/>
  <c r="M49" i="8"/>
  <c r="L49" i="8"/>
  <c r="H49" i="8"/>
  <c r="G49" i="8"/>
  <c r="G49" i="15" l="1"/>
  <c r="G49" i="25"/>
  <c r="L49" i="25"/>
  <c r="Q49" i="25"/>
  <c r="L49" i="15"/>
  <c r="Q49" i="15"/>
  <c r="L49" i="33" l="1"/>
  <c r="M49" i="33"/>
  <c r="Q49" i="33"/>
  <c r="R49" i="33"/>
  <c r="G49" i="33"/>
  <c r="H49" i="33"/>
  <c r="M49" i="38" l="1"/>
  <c r="L49" i="38"/>
  <c r="R49" i="38"/>
  <c r="Q49" i="38"/>
  <c r="H49" i="38"/>
  <c r="G49" i="38"/>
  <c r="O20" i="40" l="1"/>
  <c r="Q20" i="40" s="1"/>
  <c r="J20" i="40"/>
  <c r="L20" i="40" s="1"/>
  <c r="E20" i="40"/>
  <c r="G20" i="40" s="1"/>
  <c r="O20" i="39"/>
  <c r="Q20" i="39" s="1"/>
  <c r="J20" i="39"/>
  <c r="L20" i="39" s="1"/>
  <c r="E20" i="39"/>
  <c r="G20" i="39" s="1"/>
  <c r="O20" i="38"/>
  <c r="Q20" i="38" s="1"/>
  <c r="J20" i="38"/>
  <c r="L20" i="38" s="1"/>
  <c r="E20" i="38"/>
  <c r="G20" i="38" s="1"/>
  <c r="O20" i="37"/>
  <c r="Q20" i="37" s="1"/>
  <c r="J20" i="37"/>
  <c r="L20" i="37" s="1"/>
  <c r="E20" i="37"/>
  <c r="G20" i="37" s="1"/>
  <c r="O20" i="36"/>
  <c r="Q20" i="36" s="1"/>
  <c r="J20" i="36"/>
  <c r="L20" i="36" s="1"/>
  <c r="E20" i="36"/>
  <c r="G20" i="36" s="1"/>
  <c r="O20" i="35"/>
  <c r="Q20" i="35" s="1"/>
  <c r="J20" i="35"/>
  <c r="L20" i="35" s="1"/>
  <c r="E20" i="35"/>
  <c r="G20" i="35" s="1"/>
  <c r="O20" i="34"/>
  <c r="Q20" i="34" s="1"/>
  <c r="J20" i="34"/>
  <c r="L20" i="34" s="1"/>
  <c r="E20" i="34"/>
  <c r="G20" i="34" s="1"/>
  <c r="O20" i="33"/>
  <c r="Q20" i="33" s="1"/>
  <c r="J20" i="33"/>
  <c r="L20" i="33" s="1"/>
  <c r="E20" i="33"/>
  <c r="G20" i="33" s="1"/>
  <c r="O20" i="32"/>
  <c r="Q20" i="32" s="1"/>
  <c r="J20" i="32"/>
  <c r="L20" i="32" s="1"/>
  <c r="E20" i="32"/>
  <c r="G20" i="32" s="1"/>
  <c r="O20" i="31"/>
  <c r="Q20" i="31" s="1"/>
  <c r="J20" i="31"/>
  <c r="L20" i="31" s="1"/>
  <c r="E20" i="31"/>
  <c r="G20" i="31" s="1"/>
  <c r="J19" i="30"/>
  <c r="J20" i="30"/>
  <c r="L20" i="30" s="1"/>
  <c r="O20" i="30"/>
  <c r="E20" i="30"/>
  <c r="G20" i="30"/>
  <c r="Q20" i="30"/>
  <c r="O20" i="29"/>
  <c r="Q20" i="29" s="1"/>
  <c r="J20" i="29"/>
  <c r="L20" i="29" s="1"/>
  <c r="E20" i="29"/>
  <c r="G20" i="29" s="1"/>
  <c r="O20" i="28"/>
  <c r="Q20" i="28" s="1"/>
  <c r="J20" i="28"/>
  <c r="L20" i="28" s="1"/>
  <c r="E20" i="28"/>
  <c r="G20" i="28" s="1"/>
  <c r="O20" i="27"/>
  <c r="Q20" i="27" s="1"/>
  <c r="J20" i="27"/>
  <c r="L20" i="27" s="1"/>
  <c r="E20" i="27"/>
  <c r="G20" i="27" s="1"/>
  <c r="O20" i="26"/>
  <c r="Q20" i="26" s="1"/>
  <c r="J20" i="26"/>
  <c r="L20" i="26" s="1"/>
  <c r="E20" i="26"/>
  <c r="G20" i="26" s="1"/>
  <c r="J20" i="25"/>
  <c r="L20" i="25" s="1"/>
  <c r="O20" i="24"/>
  <c r="Q20" i="24" s="1"/>
  <c r="J20" i="24"/>
  <c r="L20" i="24" s="1"/>
  <c r="E20" i="24"/>
  <c r="G20" i="24" s="1"/>
  <c r="O20" i="23"/>
  <c r="Q20" i="23" s="1"/>
  <c r="J20" i="23"/>
  <c r="L20" i="23" s="1"/>
  <c r="E20" i="23"/>
  <c r="G20" i="23" s="1"/>
  <c r="O20" i="22"/>
  <c r="Q20" i="22" s="1"/>
  <c r="J20" i="22"/>
  <c r="L20" i="22" s="1"/>
  <c r="E20" i="22"/>
  <c r="G20" i="22" s="1"/>
  <c r="O20" i="21"/>
  <c r="Q20" i="21" s="1"/>
  <c r="J20" i="21"/>
  <c r="L20" i="21" s="1"/>
  <c r="E20" i="21"/>
  <c r="G20" i="21" s="1"/>
  <c r="O20" i="20"/>
  <c r="Q20" i="20" s="1"/>
  <c r="J20" i="20"/>
  <c r="L20" i="20" s="1"/>
  <c r="E20" i="20"/>
  <c r="G20" i="20"/>
  <c r="O20" i="19"/>
  <c r="Q20" i="19" s="1"/>
  <c r="J20" i="19"/>
  <c r="L20" i="19" s="1"/>
  <c r="E20" i="19"/>
  <c r="G20" i="19" s="1"/>
  <c r="O20" i="18"/>
  <c r="Q20" i="18" s="1"/>
  <c r="J20" i="18"/>
  <c r="L20" i="18" s="1"/>
  <c r="E20" i="18"/>
  <c r="G20" i="18" s="1"/>
  <c r="O20" i="17"/>
  <c r="Q20" i="17" s="1"/>
  <c r="J20" i="17"/>
  <c r="L20" i="17" s="1"/>
  <c r="E20" i="17"/>
  <c r="G20" i="17" s="1"/>
  <c r="O20" i="16"/>
  <c r="Q20" i="16"/>
  <c r="J20" i="16"/>
  <c r="L20" i="16" s="1"/>
  <c r="E20" i="16"/>
  <c r="G20" i="16" s="1"/>
  <c r="J20" i="15"/>
  <c r="O20" i="14"/>
  <c r="Q20" i="14"/>
  <c r="J20" i="14"/>
  <c r="L20" i="14" s="1"/>
  <c r="E20" i="14"/>
  <c r="G20" i="14" s="1"/>
  <c r="O20" i="13"/>
  <c r="Q20" i="13" s="1"/>
  <c r="J20" i="13"/>
  <c r="L20" i="13" s="1"/>
  <c r="E20" i="13"/>
  <c r="G20" i="13" s="1"/>
  <c r="O20" i="12"/>
  <c r="Q20" i="12" s="1"/>
  <c r="J20" i="12"/>
  <c r="L20" i="12" s="1"/>
  <c r="E20" i="12"/>
  <c r="G20" i="12" s="1"/>
  <c r="O20" i="11"/>
  <c r="Q20" i="11" s="1"/>
  <c r="J20" i="11"/>
  <c r="L20" i="11" s="1"/>
  <c r="E20" i="11"/>
  <c r="G20" i="11" s="1"/>
  <c r="O20" i="10"/>
  <c r="Q20" i="10" s="1"/>
  <c r="J20" i="10"/>
  <c r="L20" i="10" s="1"/>
  <c r="E20" i="10"/>
  <c r="G20" i="10" s="1"/>
  <c r="O20" i="9"/>
  <c r="Q20" i="9" s="1"/>
  <c r="J20" i="9"/>
  <c r="L20" i="9" s="1"/>
  <c r="E20" i="9"/>
  <c r="G20" i="9" s="1"/>
  <c r="O20" i="8"/>
  <c r="Q20" i="8" s="1"/>
  <c r="J20" i="8"/>
  <c r="L20" i="8" s="1"/>
  <c r="E20" i="8"/>
  <c r="G20" i="8" s="1"/>
  <c r="O49" i="7"/>
  <c r="J49" i="7"/>
  <c r="J20" i="7" s="1"/>
  <c r="E49" i="7"/>
  <c r="O49" i="5"/>
  <c r="J49" i="5"/>
  <c r="E49" i="5"/>
  <c r="O49" i="4"/>
  <c r="J49" i="4"/>
  <c r="J20" i="4" s="1"/>
  <c r="E49" i="4"/>
  <c r="O49" i="3"/>
  <c r="J49" i="3"/>
  <c r="J20" i="3" s="1"/>
  <c r="E49" i="3"/>
  <c r="G17" i="41"/>
  <c r="E17" i="41"/>
  <c r="Q49" i="4" l="1"/>
  <c r="O49" i="6"/>
  <c r="O49" i="2" s="1"/>
  <c r="Q49" i="7"/>
  <c r="J49" i="6"/>
  <c r="J49" i="2" s="1"/>
  <c r="J20" i="2" s="1"/>
  <c r="E49" i="6"/>
  <c r="E49" i="2" s="1"/>
  <c r="E49" i="1" s="1"/>
  <c r="J20" i="5"/>
  <c r="E48" i="7"/>
  <c r="H49" i="7" s="1"/>
  <c r="Q49" i="6" l="1"/>
  <c r="J49" i="1"/>
  <c r="J20" i="1" s="1"/>
  <c r="J20" i="6"/>
  <c r="O49" i="1"/>
  <c r="O48" i="25"/>
  <c r="R48" i="25" s="1"/>
  <c r="J48" i="25"/>
  <c r="M48" i="25" s="1"/>
  <c r="E48" i="25"/>
  <c r="O48" i="15"/>
  <c r="J48" i="15"/>
  <c r="L48" i="15" s="1"/>
  <c r="E48" i="15"/>
  <c r="G48" i="30"/>
  <c r="Q47" i="11"/>
  <c r="Q46" i="10"/>
  <c r="O42" i="7"/>
  <c r="O43" i="7"/>
  <c r="O44" i="7"/>
  <c r="O45" i="7"/>
  <c r="O45" i="6" s="1"/>
  <c r="O46" i="7"/>
  <c r="O47" i="7"/>
  <c r="O48" i="7"/>
  <c r="J42" i="7"/>
  <c r="J43" i="7"/>
  <c r="J44" i="7"/>
  <c r="J45" i="7"/>
  <c r="L49" i="7" s="1"/>
  <c r="J46" i="7"/>
  <c r="L46" i="7" s="1"/>
  <c r="J47" i="7"/>
  <c r="J48" i="7"/>
  <c r="E42" i="7"/>
  <c r="G42" i="7" s="1"/>
  <c r="E43" i="7"/>
  <c r="E43" i="6" s="1"/>
  <c r="E44" i="7"/>
  <c r="E45" i="7"/>
  <c r="G49" i="7" s="1"/>
  <c r="E46" i="7"/>
  <c r="H46" i="7" s="1"/>
  <c r="E47" i="7"/>
  <c r="E47" i="6" s="1"/>
  <c r="O47" i="15"/>
  <c r="O46" i="15"/>
  <c r="O45" i="15"/>
  <c r="O44" i="15"/>
  <c r="R44" i="15" s="1"/>
  <c r="O43" i="15"/>
  <c r="O42" i="15"/>
  <c r="J47" i="15"/>
  <c r="J46" i="15"/>
  <c r="M46" i="15" s="1"/>
  <c r="J45" i="15"/>
  <c r="J44" i="15"/>
  <c r="J43" i="15"/>
  <c r="J42" i="15"/>
  <c r="L42" i="15" s="1"/>
  <c r="J41" i="15"/>
  <c r="E47" i="15"/>
  <c r="E46" i="15"/>
  <c r="E45" i="15"/>
  <c r="E44" i="15"/>
  <c r="E43" i="15"/>
  <c r="E42" i="15"/>
  <c r="E42" i="6" s="1"/>
  <c r="E42" i="2" s="1"/>
  <c r="E48" i="5"/>
  <c r="H49" i="5" s="1"/>
  <c r="J48" i="5"/>
  <c r="M49" i="5" s="1"/>
  <c r="O48" i="3"/>
  <c r="J48" i="3"/>
  <c r="M49" i="3" s="1"/>
  <c r="E48" i="3"/>
  <c r="H49" i="3" s="1"/>
  <c r="O48" i="4"/>
  <c r="R49" i="4" s="1"/>
  <c r="J48" i="4"/>
  <c r="M49" i="4" s="1"/>
  <c r="E48" i="4"/>
  <c r="H49" i="4" s="1"/>
  <c r="O48" i="5"/>
  <c r="R49" i="5" s="1"/>
  <c r="H42" i="41"/>
  <c r="G42" i="41"/>
  <c r="R48" i="40"/>
  <c r="Q48" i="40"/>
  <c r="M48" i="40"/>
  <c r="L48" i="40"/>
  <c r="H48" i="40"/>
  <c r="G48" i="40"/>
  <c r="R48" i="39"/>
  <c r="Q48" i="39"/>
  <c r="M48" i="39"/>
  <c r="L48" i="39"/>
  <c r="H48" i="39"/>
  <c r="G48" i="39"/>
  <c r="R48" i="38"/>
  <c r="Q48" i="38"/>
  <c r="M48" i="38"/>
  <c r="L48" i="38"/>
  <c r="H48" i="38"/>
  <c r="G48" i="38"/>
  <c r="R48" i="37"/>
  <c r="Q48" i="37"/>
  <c r="M48" i="37"/>
  <c r="L48" i="37"/>
  <c r="H48" i="37"/>
  <c r="G48" i="37"/>
  <c r="R48" i="36"/>
  <c r="Q48" i="36"/>
  <c r="M48" i="36"/>
  <c r="L48" i="36"/>
  <c r="H48" i="36"/>
  <c r="G48" i="36"/>
  <c r="R48" i="35"/>
  <c r="Q48" i="35"/>
  <c r="M48" i="35"/>
  <c r="L48" i="35"/>
  <c r="H48" i="35"/>
  <c r="G48" i="35"/>
  <c r="R48" i="34"/>
  <c r="Q48" i="34"/>
  <c r="M48" i="34"/>
  <c r="L48" i="34"/>
  <c r="H48" i="34"/>
  <c r="G48" i="34"/>
  <c r="R48" i="33"/>
  <c r="Q48" i="33"/>
  <c r="M48" i="33"/>
  <c r="L48" i="33"/>
  <c r="H48" i="33"/>
  <c r="G48" i="33"/>
  <c r="R48" i="32"/>
  <c r="Q48" i="32"/>
  <c r="M48" i="32"/>
  <c r="L48" i="32"/>
  <c r="H48" i="32"/>
  <c r="G48" i="32"/>
  <c r="R48" i="31"/>
  <c r="Q48" i="31"/>
  <c r="M48" i="31"/>
  <c r="L48" i="31"/>
  <c r="H48" i="31"/>
  <c r="G48" i="31"/>
  <c r="R48" i="30"/>
  <c r="Q48" i="30"/>
  <c r="M48" i="30"/>
  <c r="L48" i="30"/>
  <c r="H48" i="30"/>
  <c r="R48" i="29"/>
  <c r="Q48" i="29"/>
  <c r="M48" i="29"/>
  <c r="L48" i="29"/>
  <c r="H48" i="29"/>
  <c r="G48" i="29"/>
  <c r="R48" i="28"/>
  <c r="Q48" i="28"/>
  <c r="M48" i="28"/>
  <c r="L48" i="28"/>
  <c r="H48" i="28"/>
  <c r="G48" i="28"/>
  <c r="R48" i="27"/>
  <c r="Q48" i="27"/>
  <c r="M48" i="27"/>
  <c r="L48" i="27"/>
  <c r="H48" i="27"/>
  <c r="G48" i="27"/>
  <c r="R48" i="26"/>
  <c r="Q48" i="26"/>
  <c r="M48" i="26"/>
  <c r="L48" i="26"/>
  <c r="H48" i="26"/>
  <c r="G48" i="26"/>
  <c r="R48" i="24"/>
  <c r="Q48" i="24"/>
  <c r="M48" i="24"/>
  <c r="L48" i="24"/>
  <c r="H48" i="24"/>
  <c r="G48" i="24"/>
  <c r="R48" i="23"/>
  <c r="Q48" i="23"/>
  <c r="M48" i="23"/>
  <c r="L48" i="23"/>
  <c r="H48" i="23"/>
  <c r="G48" i="23"/>
  <c r="R48" i="22"/>
  <c r="Q48" i="22"/>
  <c r="M48" i="22"/>
  <c r="L48" i="22"/>
  <c r="H48" i="22"/>
  <c r="G48" i="22"/>
  <c r="R48" i="21"/>
  <c r="Q48" i="21"/>
  <c r="M48" i="21"/>
  <c r="L48" i="21"/>
  <c r="H48" i="21"/>
  <c r="G48" i="21"/>
  <c r="R48" i="20"/>
  <c r="Q48" i="20"/>
  <c r="M48" i="20"/>
  <c r="L48" i="20"/>
  <c r="H48" i="20"/>
  <c r="G48" i="20"/>
  <c r="R48" i="19"/>
  <c r="Q48" i="19"/>
  <c r="M48" i="19"/>
  <c r="L48" i="19"/>
  <c r="H48" i="19"/>
  <c r="G48" i="19"/>
  <c r="R48" i="18"/>
  <c r="Q48" i="18"/>
  <c r="M48" i="18"/>
  <c r="L48" i="18"/>
  <c r="H48" i="18"/>
  <c r="G48" i="18"/>
  <c r="R48" i="17"/>
  <c r="Q48" i="17"/>
  <c r="M48" i="17"/>
  <c r="L48" i="17"/>
  <c r="H48" i="17"/>
  <c r="G48" i="17"/>
  <c r="R48" i="16"/>
  <c r="Q48" i="16"/>
  <c r="M48" i="16"/>
  <c r="L48" i="16"/>
  <c r="H48" i="16"/>
  <c r="G48" i="16"/>
  <c r="R48" i="14"/>
  <c r="Q48" i="14"/>
  <c r="M48" i="14"/>
  <c r="L48" i="14"/>
  <c r="H48" i="14"/>
  <c r="G48" i="14"/>
  <c r="R48" i="13"/>
  <c r="Q48" i="13"/>
  <c r="M48" i="13"/>
  <c r="L48" i="13"/>
  <c r="H48" i="13"/>
  <c r="G48" i="13"/>
  <c r="R48" i="12"/>
  <c r="Q48" i="12"/>
  <c r="M48" i="12"/>
  <c r="L48" i="12"/>
  <c r="H48" i="12"/>
  <c r="G48" i="12"/>
  <c r="R48" i="11"/>
  <c r="Q48" i="11"/>
  <c r="M48" i="11"/>
  <c r="L48" i="11"/>
  <c r="H48" i="11"/>
  <c r="G48" i="11"/>
  <c r="R48" i="10"/>
  <c r="Q48" i="10"/>
  <c r="M48" i="10"/>
  <c r="L48" i="10"/>
  <c r="H48" i="10"/>
  <c r="G48" i="10"/>
  <c r="H48" i="9"/>
  <c r="G48" i="9"/>
  <c r="R48" i="9"/>
  <c r="Q48" i="9"/>
  <c r="M48" i="9"/>
  <c r="L48" i="9"/>
  <c r="G48" i="8"/>
  <c r="R48" i="8"/>
  <c r="Q48" i="8"/>
  <c r="M48" i="8"/>
  <c r="L48" i="8"/>
  <c r="H48" i="8"/>
  <c r="E48" i="6"/>
  <c r="G48" i="25"/>
  <c r="G48" i="15"/>
  <c r="M46" i="13"/>
  <c r="H41" i="41"/>
  <c r="G41" i="41"/>
  <c r="G47" i="37"/>
  <c r="H40" i="41"/>
  <c r="G40" i="41"/>
  <c r="H39" i="41"/>
  <c r="G39" i="41"/>
  <c r="H38" i="41"/>
  <c r="G38" i="41"/>
  <c r="H37" i="41"/>
  <c r="G37" i="41"/>
  <c r="H36" i="41"/>
  <c r="G36" i="41"/>
  <c r="H35" i="41"/>
  <c r="G35" i="41"/>
  <c r="H34" i="41"/>
  <c r="G34" i="41"/>
  <c r="H33" i="41"/>
  <c r="G33" i="41"/>
  <c r="H32" i="41"/>
  <c r="G32" i="41"/>
  <c r="H31" i="41"/>
  <c r="G31" i="41"/>
  <c r="H30" i="41"/>
  <c r="G30" i="41"/>
  <c r="H29" i="41"/>
  <c r="G29" i="41"/>
  <c r="H28" i="41"/>
  <c r="G28" i="41"/>
  <c r="H27" i="41"/>
  <c r="G27" i="41"/>
  <c r="H26" i="41"/>
  <c r="G26" i="41"/>
  <c r="H25" i="41"/>
  <c r="G25" i="41"/>
  <c r="H24" i="41"/>
  <c r="G24" i="41"/>
  <c r="H23" i="41"/>
  <c r="H22" i="41"/>
  <c r="H21" i="41"/>
  <c r="E12" i="41"/>
  <c r="E13" i="41"/>
  <c r="G13" i="41"/>
  <c r="E14" i="41"/>
  <c r="G14" i="41"/>
  <c r="E15" i="41"/>
  <c r="E16" i="41"/>
  <c r="G16" i="41"/>
  <c r="G15" i="41"/>
  <c r="O47" i="5"/>
  <c r="O46" i="5"/>
  <c r="O45" i="5"/>
  <c r="O44" i="5"/>
  <c r="O43" i="5"/>
  <c r="O42" i="5"/>
  <c r="O41" i="5"/>
  <c r="R42" i="5" s="1"/>
  <c r="O40" i="5"/>
  <c r="R40" i="5" s="1"/>
  <c r="O39" i="5"/>
  <c r="O38" i="5"/>
  <c r="O37" i="5"/>
  <c r="O36" i="5"/>
  <c r="R36" i="5" s="1"/>
  <c r="O35" i="5"/>
  <c r="O34" i="5"/>
  <c r="O33" i="5"/>
  <c r="O32" i="5"/>
  <c r="R32" i="5" s="1"/>
  <c r="O31" i="5"/>
  <c r="O30" i="5"/>
  <c r="O29" i="5"/>
  <c r="O28" i="5"/>
  <c r="O15" i="5" s="1"/>
  <c r="O27" i="5"/>
  <c r="O26" i="5"/>
  <c r="Q30" i="5" s="1"/>
  <c r="O25" i="5"/>
  <c r="R26" i="5" s="1"/>
  <c r="O24" i="5"/>
  <c r="R24" i="5" s="1"/>
  <c r="O23" i="5"/>
  <c r="O22" i="5"/>
  <c r="J47" i="5"/>
  <c r="M48" i="5" s="1"/>
  <c r="J46" i="5"/>
  <c r="J45" i="5"/>
  <c r="J44" i="5"/>
  <c r="L48" i="5" s="1"/>
  <c r="J43" i="5"/>
  <c r="J42" i="5"/>
  <c r="J41" i="5"/>
  <c r="J18" i="5" s="1"/>
  <c r="J40" i="5"/>
  <c r="J39" i="5"/>
  <c r="M40" i="5" s="1"/>
  <c r="J38" i="5"/>
  <c r="L42" i="5" s="1"/>
  <c r="J37" i="5"/>
  <c r="J17" i="5" s="1"/>
  <c r="J36" i="5"/>
  <c r="J35" i="5"/>
  <c r="L39" i="5" s="1"/>
  <c r="J34" i="5"/>
  <c r="J33" i="5"/>
  <c r="J16" i="5"/>
  <c r="J32" i="5"/>
  <c r="J31" i="5"/>
  <c r="M31" i="5" s="1"/>
  <c r="J30" i="5"/>
  <c r="J29" i="5"/>
  <c r="J15" i="5"/>
  <c r="L16" i="5" s="1"/>
  <c r="J28" i="5"/>
  <c r="M28" i="5" s="1"/>
  <c r="J27" i="5"/>
  <c r="J26" i="5"/>
  <c r="J25" i="5"/>
  <c r="L29" i="5" s="1"/>
  <c r="J24" i="5"/>
  <c r="M24" i="5" s="1"/>
  <c r="J23" i="5"/>
  <c r="J22" i="5"/>
  <c r="E23" i="5"/>
  <c r="E24" i="5"/>
  <c r="E25" i="5"/>
  <c r="E26" i="5"/>
  <c r="E27" i="5"/>
  <c r="H27" i="5" s="1"/>
  <c r="E28" i="5"/>
  <c r="G28" i="5" s="1"/>
  <c r="E29" i="5"/>
  <c r="E30" i="5"/>
  <c r="E31" i="5"/>
  <c r="H31" i="5" s="1"/>
  <c r="E32" i="5"/>
  <c r="G32" i="5" s="1"/>
  <c r="E33" i="5"/>
  <c r="E34" i="5"/>
  <c r="E35" i="5"/>
  <c r="H35" i="5" s="1"/>
  <c r="E36" i="5"/>
  <c r="G36" i="5" s="1"/>
  <c r="E37" i="5"/>
  <c r="E38" i="5"/>
  <c r="E39" i="5"/>
  <c r="H39" i="5" s="1"/>
  <c r="E40" i="5"/>
  <c r="G40" i="5" s="1"/>
  <c r="E41" i="5"/>
  <c r="E42" i="5"/>
  <c r="E43" i="5"/>
  <c r="E44" i="5"/>
  <c r="G48" i="5" s="1"/>
  <c r="E45" i="5"/>
  <c r="E46" i="5"/>
  <c r="E47" i="5"/>
  <c r="E22" i="5"/>
  <c r="G26" i="5" s="1"/>
  <c r="O47" i="4"/>
  <c r="O46" i="4"/>
  <c r="O45" i="4"/>
  <c r="O44" i="4"/>
  <c r="O43" i="4"/>
  <c r="O42" i="4"/>
  <c r="O41" i="4"/>
  <c r="O40" i="4"/>
  <c r="R40" i="4" s="1"/>
  <c r="O39" i="4"/>
  <c r="O38" i="4"/>
  <c r="O37" i="4"/>
  <c r="O36" i="4"/>
  <c r="R36" i="4" s="1"/>
  <c r="O35" i="4"/>
  <c r="O34" i="4"/>
  <c r="O33" i="4"/>
  <c r="O32" i="4"/>
  <c r="R33" i="4" s="1"/>
  <c r="O31" i="4"/>
  <c r="O30" i="4"/>
  <c r="O29" i="4"/>
  <c r="R30" i="4" s="1"/>
  <c r="O28" i="4"/>
  <c r="R29" i="4" s="1"/>
  <c r="O27" i="4"/>
  <c r="O26" i="4"/>
  <c r="O25" i="4"/>
  <c r="O24" i="4"/>
  <c r="O14" i="4" s="1"/>
  <c r="O23" i="4"/>
  <c r="O22" i="4"/>
  <c r="J47" i="4"/>
  <c r="J46" i="4"/>
  <c r="M46" i="4" s="1"/>
  <c r="J45" i="4"/>
  <c r="L49" i="4" s="1"/>
  <c r="J44" i="4"/>
  <c r="J43" i="4"/>
  <c r="L47" i="4" s="1"/>
  <c r="J42" i="4"/>
  <c r="J41" i="4"/>
  <c r="J18" i="4" s="1"/>
  <c r="J40" i="4"/>
  <c r="J39" i="4"/>
  <c r="M40" i="4" s="1"/>
  <c r="J38" i="4"/>
  <c r="J37" i="4"/>
  <c r="J17" i="4" s="1"/>
  <c r="J36" i="4"/>
  <c r="J35" i="4"/>
  <c r="J34" i="4"/>
  <c r="J33" i="4"/>
  <c r="J16" i="4" s="1"/>
  <c r="J32" i="4"/>
  <c r="J31" i="4"/>
  <c r="J30" i="4"/>
  <c r="M30" i="4" s="1"/>
  <c r="J29" i="4"/>
  <c r="J28" i="4"/>
  <c r="J27" i="4"/>
  <c r="J26" i="4"/>
  <c r="M26" i="4" s="1"/>
  <c r="J25" i="4"/>
  <c r="J14" i="4" s="1"/>
  <c r="J24" i="4"/>
  <c r="J23" i="4"/>
  <c r="J22" i="4"/>
  <c r="E23" i="4"/>
  <c r="E24" i="4"/>
  <c r="E25" i="4"/>
  <c r="E26" i="4"/>
  <c r="H26" i="4" s="1"/>
  <c r="E27" i="4"/>
  <c r="E28" i="4"/>
  <c r="E29" i="4"/>
  <c r="G29" i="4" s="1"/>
  <c r="E30" i="4"/>
  <c r="G30" i="4" s="1"/>
  <c r="E31" i="4"/>
  <c r="E32" i="4"/>
  <c r="E33" i="4"/>
  <c r="G33" i="4" s="1"/>
  <c r="E34" i="4"/>
  <c r="H34" i="4" s="1"/>
  <c r="E35" i="4"/>
  <c r="E36" i="4"/>
  <c r="G36" i="4" s="1"/>
  <c r="E37" i="4"/>
  <c r="G37" i="4" s="1"/>
  <c r="E38" i="4"/>
  <c r="G38" i="4" s="1"/>
  <c r="E39" i="4"/>
  <c r="E40" i="4"/>
  <c r="G40" i="4" s="1"/>
  <c r="E41" i="4"/>
  <c r="E42" i="4"/>
  <c r="G42" i="4" s="1"/>
  <c r="E43" i="4"/>
  <c r="E44" i="4"/>
  <c r="G44" i="4" s="1"/>
  <c r="E45" i="4"/>
  <c r="G49" i="4" s="1"/>
  <c r="E46" i="4"/>
  <c r="H46" i="4" s="1"/>
  <c r="E47" i="4"/>
  <c r="E22" i="4"/>
  <c r="O47" i="3"/>
  <c r="O46" i="3"/>
  <c r="O45" i="3"/>
  <c r="O44" i="3"/>
  <c r="O43" i="3"/>
  <c r="Q43" i="3" s="1"/>
  <c r="O42" i="3"/>
  <c r="O41" i="3"/>
  <c r="O40" i="3"/>
  <c r="O39" i="3"/>
  <c r="O18" i="3" s="1"/>
  <c r="O38" i="3"/>
  <c r="O37" i="3"/>
  <c r="O36" i="3"/>
  <c r="O35" i="3"/>
  <c r="R36" i="3" s="1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J47" i="3"/>
  <c r="J46" i="3"/>
  <c r="J45" i="3"/>
  <c r="J44" i="3"/>
  <c r="J43" i="3"/>
  <c r="L43" i="3" s="1"/>
  <c r="J42" i="3"/>
  <c r="J41" i="3"/>
  <c r="M42" i="3" s="1"/>
  <c r="J40" i="3"/>
  <c r="M40" i="3" s="1"/>
  <c r="J39" i="3"/>
  <c r="J38" i="3"/>
  <c r="J37" i="3"/>
  <c r="J17" i="3" s="1"/>
  <c r="J36" i="3"/>
  <c r="J35" i="3"/>
  <c r="J34" i="3"/>
  <c r="J33" i="3"/>
  <c r="J16" i="3" s="1"/>
  <c r="J32" i="3"/>
  <c r="J31" i="3"/>
  <c r="J30" i="3"/>
  <c r="J29" i="3"/>
  <c r="J15" i="3" s="1"/>
  <c r="J28" i="3"/>
  <c r="J27" i="3"/>
  <c r="J26" i="3"/>
  <c r="J25" i="3"/>
  <c r="J14" i="3"/>
  <c r="J24" i="3"/>
  <c r="J23" i="3"/>
  <c r="L27" i="3" s="1"/>
  <c r="J22" i="3"/>
  <c r="E23" i="3"/>
  <c r="H23" i="3" s="1"/>
  <c r="E24" i="3"/>
  <c r="E25" i="3"/>
  <c r="E26" i="3"/>
  <c r="E27" i="3"/>
  <c r="H27" i="3" s="1"/>
  <c r="E28" i="3"/>
  <c r="E29" i="3"/>
  <c r="G29" i="3" s="1"/>
  <c r="E30" i="3"/>
  <c r="E31" i="3"/>
  <c r="H31" i="3" s="1"/>
  <c r="E32" i="3"/>
  <c r="E33" i="3"/>
  <c r="G33" i="3" s="1"/>
  <c r="E34" i="3"/>
  <c r="E35" i="3"/>
  <c r="H35" i="3" s="1"/>
  <c r="E36" i="3"/>
  <c r="E37" i="3"/>
  <c r="H38" i="3" s="1"/>
  <c r="E38" i="3"/>
  <c r="E39" i="3"/>
  <c r="H39" i="3" s="1"/>
  <c r="E40" i="3"/>
  <c r="E41" i="3"/>
  <c r="H42" i="3" s="1"/>
  <c r="E42" i="3"/>
  <c r="E43" i="3"/>
  <c r="H43" i="3" s="1"/>
  <c r="E44" i="3"/>
  <c r="E45" i="3"/>
  <c r="E46" i="3"/>
  <c r="G46" i="3" s="1"/>
  <c r="E47" i="3"/>
  <c r="E22" i="3"/>
  <c r="O41" i="25"/>
  <c r="Q45" i="25" s="1"/>
  <c r="O40" i="25"/>
  <c r="Q44" i="25" s="1"/>
  <c r="O39" i="25"/>
  <c r="R39" i="25" s="1"/>
  <c r="O38" i="25"/>
  <c r="O37" i="25"/>
  <c r="O36" i="25"/>
  <c r="O35" i="25"/>
  <c r="R35" i="25" s="1"/>
  <c r="O34" i="25"/>
  <c r="O33" i="25"/>
  <c r="O32" i="25"/>
  <c r="O31" i="25"/>
  <c r="Q31" i="25" s="1"/>
  <c r="O30" i="25"/>
  <c r="O29" i="25"/>
  <c r="O28" i="25"/>
  <c r="R29" i="25" s="1"/>
  <c r="O27" i="25"/>
  <c r="O26" i="25"/>
  <c r="O25" i="25"/>
  <c r="O24" i="25"/>
  <c r="O23" i="25"/>
  <c r="Q27" i="25" s="1"/>
  <c r="O22" i="25"/>
  <c r="J19" i="25"/>
  <c r="J41" i="25"/>
  <c r="J18" i="25" s="1"/>
  <c r="L19" i="25" s="1"/>
  <c r="J40" i="25"/>
  <c r="L44" i="25" s="1"/>
  <c r="J39" i="25"/>
  <c r="L43" i="25" s="1"/>
  <c r="J38" i="25"/>
  <c r="J37" i="25"/>
  <c r="J17" i="25" s="1"/>
  <c r="J36" i="25"/>
  <c r="J35" i="25"/>
  <c r="L39" i="25" s="1"/>
  <c r="J34" i="25"/>
  <c r="J33" i="25"/>
  <c r="J16" i="25" s="1"/>
  <c r="J32" i="25"/>
  <c r="J31" i="25"/>
  <c r="J30" i="25"/>
  <c r="J29" i="25"/>
  <c r="J15" i="25" s="1"/>
  <c r="J28" i="25"/>
  <c r="J27" i="25"/>
  <c r="J26" i="25"/>
  <c r="J25" i="25"/>
  <c r="J14" i="25" s="1"/>
  <c r="J24" i="25"/>
  <c r="J23" i="25"/>
  <c r="J22" i="25"/>
  <c r="M22" i="25" s="1"/>
  <c r="E23" i="25"/>
  <c r="E24" i="25"/>
  <c r="E25" i="25"/>
  <c r="E26" i="25"/>
  <c r="H26" i="25" s="1"/>
  <c r="E27" i="25"/>
  <c r="E27" i="6" s="1"/>
  <c r="E28" i="25"/>
  <c r="E29" i="25"/>
  <c r="G29" i="25" s="1"/>
  <c r="E30" i="25"/>
  <c r="E31" i="25"/>
  <c r="G31" i="25" s="1"/>
  <c r="E32" i="25"/>
  <c r="G32" i="25" s="1"/>
  <c r="E33" i="25"/>
  <c r="E34" i="25"/>
  <c r="H34" i="25" s="1"/>
  <c r="E35" i="25"/>
  <c r="E36" i="25"/>
  <c r="E37" i="25"/>
  <c r="E38" i="25"/>
  <c r="G42" i="25" s="1"/>
  <c r="E39" i="25"/>
  <c r="G43" i="25" s="1"/>
  <c r="E40" i="25"/>
  <c r="E41" i="25"/>
  <c r="H42" i="25" s="1"/>
  <c r="E22" i="25"/>
  <c r="H22" i="25" s="1"/>
  <c r="O41" i="15"/>
  <c r="O40" i="15"/>
  <c r="R40" i="15" s="1"/>
  <c r="O39" i="15"/>
  <c r="Q39" i="15" s="1"/>
  <c r="O38" i="15"/>
  <c r="O37" i="15"/>
  <c r="O36" i="15"/>
  <c r="R36" i="15" s="1"/>
  <c r="O35" i="15"/>
  <c r="R35" i="15" s="1"/>
  <c r="O34" i="15"/>
  <c r="O33" i="15"/>
  <c r="O32" i="15"/>
  <c r="R33" i="15" s="1"/>
  <c r="O31" i="15"/>
  <c r="Q35" i="15" s="1"/>
  <c r="O30" i="15"/>
  <c r="O29" i="15"/>
  <c r="O28" i="15"/>
  <c r="O27" i="15"/>
  <c r="O26" i="15"/>
  <c r="O25" i="15"/>
  <c r="O24" i="15"/>
  <c r="R25" i="15" s="1"/>
  <c r="O23" i="15"/>
  <c r="O22" i="15"/>
  <c r="J19" i="15"/>
  <c r="L20" i="15" s="1"/>
  <c r="J18" i="15"/>
  <c r="L19" i="15" s="1"/>
  <c r="J40" i="15"/>
  <c r="M40" i="15" s="1"/>
  <c r="J39" i="15"/>
  <c r="J38" i="15"/>
  <c r="J37" i="15"/>
  <c r="J17" i="15" s="1"/>
  <c r="J36" i="15"/>
  <c r="J35" i="15"/>
  <c r="J34" i="15"/>
  <c r="L38" i="15" s="1"/>
  <c r="J33" i="15"/>
  <c r="J32" i="15"/>
  <c r="J31" i="15"/>
  <c r="J30" i="15"/>
  <c r="J29" i="15"/>
  <c r="J15" i="15" s="1"/>
  <c r="J28" i="15"/>
  <c r="J27" i="15"/>
  <c r="J26" i="15"/>
  <c r="J25" i="15"/>
  <c r="J14" i="15" s="1"/>
  <c r="J24" i="15"/>
  <c r="L28" i="15" s="1"/>
  <c r="J23" i="15"/>
  <c r="J22" i="15"/>
  <c r="M22" i="15" s="1"/>
  <c r="E23" i="15"/>
  <c r="H23" i="15" s="1"/>
  <c r="E24" i="15"/>
  <c r="E25" i="15"/>
  <c r="E26" i="15"/>
  <c r="E27" i="15"/>
  <c r="G27" i="15" s="1"/>
  <c r="E28" i="15"/>
  <c r="G28" i="15" s="1"/>
  <c r="E29" i="15"/>
  <c r="G29" i="15" s="1"/>
  <c r="E30" i="15"/>
  <c r="G30" i="15" s="1"/>
  <c r="E31" i="15"/>
  <c r="G31" i="15" s="1"/>
  <c r="E32" i="15"/>
  <c r="E33" i="15"/>
  <c r="G33" i="15" s="1"/>
  <c r="E34" i="15"/>
  <c r="E35" i="15"/>
  <c r="E36" i="15"/>
  <c r="E37" i="15"/>
  <c r="G37" i="15" s="1"/>
  <c r="E38" i="15"/>
  <c r="E39" i="15"/>
  <c r="E40" i="15"/>
  <c r="G44" i="15" s="1"/>
  <c r="E41" i="15"/>
  <c r="E22" i="15"/>
  <c r="O41" i="7"/>
  <c r="O40" i="7"/>
  <c r="R41" i="7" s="1"/>
  <c r="O39" i="7"/>
  <c r="O38" i="7"/>
  <c r="O37" i="7"/>
  <c r="O36" i="7"/>
  <c r="R37" i="7" s="1"/>
  <c r="O35" i="7"/>
  <c r="O34" i="7"/>
  <c r="O33" i="7"/>
  <c r="O32" i="7"/>
  <c r="R33" i="7" s="1"/>
  <c r="O31" i="7"/>
  <c r="O30" i="7"/>
  <c r="O29" i="7"/>
  <c r="O28" i="7"/>
  <c r="O27" i="7"/>
  <c r="O26" i="7"/>
  <c r="O25" i="7"/>
  <c r="O24" i="7"/>
  <c r="R25" i="7" s="1"/>
  <c r="O23" i="7"/>
  <c r="O22" i="7"/>
  <c r="J41" i="7"/>
  <c r="J40" i="7"/>
  <c r="J39" i="7"/>
  <c r="J38" i="7"/>
  <c r="J37" i="7"/>
  <c r="J17" i="7" s="1"/>
  <c r="J36" i="7"/>
  <c r="J35" i="7"/>
  <c r="J34" i="7"/>
  <c r="J33" i="7"/>
  <c r="J16" i="7" s="1"/>
  <c r="J32" i="7"/>
  <c r="J31" i="7"/>
  <c r="M31" i="7" s="1"/>
  <c r="J30" i="7"/>
  <c r="J29" i="7"/>
  <c r="J15" i="7" s="1"/>
  <c r="J28" i="7"/>
  <c r="J27" i="7"/>
  <c r="J26" i="7"/>
  <c r="J25" i="7"/>
  <c r="J24" i="7"/>
  <c r="J23" i="7"/>
  <c r="J23" i="6" s="1"/>
  <c r="J23" i="2" s="1"/>
  <c r="J22" i="7"/>
  <c r="E23" i="7"/>
  <c r="E23" i="6" s="1"/>
  <c r="E24" i="7"/>
  <c r="E25" i="7"/>
  <c r="E25" i="6" s="1"/>
  <c r="E26" i="7"/>
  <c r="E27" i="7"/>
  <c r="E28" i="7"/>
  <c r="G28" i="7" s="1"/>
  <c r="E29" i="7"/>
  <c r="E29" i="6" s="1"/>
  <c r="G29" i="6" s="1"/>
  <c r="E30" i="7"/>
  <c r="E31" i="7"/>
  <c r="E32" i="7"/>
  <c r="E33" i="7"/>
  <c r="E34" i="7"/>
  <c r="E35" i="7"/>
  <c r="E36" i="7"/>
  <c r="E37" i="7"/>
  <c r="E37" i="6" s="1"/>
  <c r="E38" i="7"/>
  <c r="E39" i="7"/>
  <c r="E39" i="6" s="1"/>
  <c r="E40" i="7"/>
  <c r="E41" i="7"/>
  <c r="E22" i="7"/>
  <c r="O19" i="40"/>
  <c r="J19" i="40"/>
  <c r="E19" i="40"/>
  <c r="O18" i="40"/>
  <c r="J18" i="40"/>
  <c r="E18" i="40"/>
  <c r="O17" i="40"/>
  <c r="J17" i="40"/>
  <c r="E17" i="40"/>
  <c r="O16" i="40"/>
  <c r="J16" i="40"/>
  <c r="E16" i="40"/>
  <c r="O15" i="40"/>
  <c r="J15" i="40"/>
  <c r="E15" i="40"/>
  <c r="O14" i="40"/>
  <c r="J14" i="40"/>
  <c r="E14" i="40"/>
  <c r="O19" i="39"/>
  <c r="Q19" i="39"/>
  <c r="J19" i="39"/>
  <c r="E19" i="39"/>
  <c r="O18" i="39"/>
  <c r="J18" i="39"/>
  <c r="E18" i="39"/>
  <c r="O17" i="39"/>
  <c r="J17" i="39"/>
  <c r="E17" i="39"/>
  <c r="O16" i="39"/>
  <c r="J16" i="39"/>
  <c r="E16" i="39"/>
  <c r="O15" i="39"/>
  <c r="J15" i="39"/>
  <c r="E15" i="39"/>
  <c r="O14" i="39"/>
  <c r="J14" i="39"/>
  <c r="E14" i="39"/>
  <c r="O19" i="38"/>
  <c r="Q19" i="38"/>
  <c r="J19" i="38"/>
  <c r="L19" i="38"/>
  <c r="E19" i="38"/>
  <c r="O18" i="38"/>
  <c r="J18" i="38"/>
  <c r="E18" i="38"/>
  <c r="O17" i="38"/>
  <c r="J17" i="38"/>
  <c r="E17" i="38"/>
  <c r="O16" i="38"/>
  <c r="J16" i="38"/>
  <c r="E16" i="38"/>
  <c r="O15" i="38"/>
  <c r="J15" i="38"/>
  <c r="E15" i="38"/>
  <c r="O14" i="38"/>
  <c r="J14" i="38"/>
  <c r="E14" i="38"/>
  <c r="O19" i="37"/>
  <c r="J19" i="37"/>
  <c r="E19" i="37"/>
  <c r="O18" i="37"/>
  <c r="J18" i="37"/>
  <c r="E18" i="37"/>
  <c r="O17" i="37"/>
  <c r="J17" i="37"/>
  <c r="E17" i="37"/>
  <c r="O16" i="37"/>
  <c r="J16" i="37"/>
  <c r="E16" i="37"/>
  <c r="O15" i="37"/>
  <c r="Q15" i="37"/>
  <c r="J15" i="37"/>
  <c r="E15" i="37"/>
  <c r="O14" i="37"/>
  <c r="J14" i="37"/>
  <c r="E14" i="37"/>
  <c r="O19" i="36"/>
  <c r="J19" i="36"/>
  <c r="E19" i="36"/>
  <c r="O18" i="36"/>
  <c r="J18" i="36"/>
  <c r="E18" i="36"/>
  <c r="O17" i="36"/>
  <c r="J17" i="36"/>
  <c r="E17" i="36"/>
  <c r="O16" i="36"/>
  <c r="J16" i="36"/>
  <c r="E16" i="36"/>
  <c r="O15" i="36"/>
  <c r="J15" i="36"/>
  <c r="E15" i="36"/>
  <c r="O14" i="36"/>
  <c r="J14" i="36"/>
  <c r="E14" i="36"/>
  <c r="O19" i="35"/>
  <c r="J19" i="35"/>
  <c r="E19" i="35"/>
  <c r="O18" i="35"/>
  <c r="J18" i="35"/>
  <c r="E18" i="35"/>
  <c r="O17" i="35"/>
  <c r="J17" i="35"/>
  <c r="E17" i="35"/>
  <c r="O16" i="35"/>
  <c r="J16" i="35"/>
  <c r="E16" i="35"/>
  <c r="O15" i="35"/>
  <c r="J15" i="35"/>
  <c r="E15" i="35"/>
  <c r="O14" i="35"/>
  <c r="J14" i="35"/>
  <c r="E14" i="35"/>
  <c r="O19" i="34"/>
  <c r="J19" i="34"/>
  <c r="E19" i="34"/>
  <c r="O18" i="34"/>
  <c r="J18" i="34"/>
  <c r="E18" i="34"/>
  <c r="O17" i="34"/>
  <c r="J17" i="34"/>
  <c r="E17" i="34"/>
  <c r="O16" i="34"/>
  <c r="J16" i="34"/>
  <c r="E16" i="34"/>
  <c r="O15" i="34"/>
  <c r="J15" i="34"/>
  <c r="E15" i="34"/>
  <c r="O14" i="34"/>
  <c r="J14" i="34"/>
  <c r="E14" i="34"/>
  <c r="O19" i="33"/>
  <c r="J19" i="33"/>
  <c r="L19" i="33"/>
  <c r="E19" i="33"/>
  <c r="G19" i="33"/>
  <c r="O18" i="33"/>
  <c r="Q18" i="33"/>
  <c r="J18" i="33"/>
  <c r="E18" i="33"/>
  <c r="O17" i="33"/>
  <c r="J17" i="33"/>
  <c r="E17" i="33"/>
  <c r="O16" i="33"/>
  <c r="J16" i="33"/>
  <c r="E16" i="33"/>
  <c r="O15" i="33"/>
  <c r="J15" i="33"/>
  <c r="E15" i="33"/>
  <c r="O14" i="33"/>
  <c r="J14" i="33"/>
  <c r="E14" i="33"/>
  <c r="O19" i="32"/>
  <c r="J19" i="32"/>
  <c r="E19" i="32"/>
  <c r="O18" i="32"/>
  <c r="J18" i="32"/>
  <c r="E18" i="32"/>
  <c r="O17" i="32"/>
  <c r="J17" i="32"/>
  <c r="E17" i="32"/>
  <c r="O16" i="32"/>
  <c r="J16" i="32"/>
  <c r="E16" i="32"/>
  <c r="O15" i="32"/>
  <c r="J15" i="32"/>
  <c r="E15" i="32"/>
  <c r="O14" i="32"/>
  <c r="J14" i="32"/>
  <c r="E14" i="32"/>
  <c r="O19" i="31"/>
  <c r="J19" i="31"/>
  <c r="E19" i="31"/>
  <c r="O18" i="31"/>
  <c r="J18" i="31"/>
  <c r="E18" i="31"/>
  <c r="O17" i="31"/>
  <c r="J17" i="31"/>
  <c r="E17" i="31"/>
  <c r="O16" i="31"/>
  <c r="J16" i="31"/>
  <c r="E16" i="31"/>
  <c r="O15" i="31"/>
  <c r="J15" i="31"/>
  <c r="L15" i="31"/>
  <c r="E15" i="31"/>
  <c r="O14" i="31"/>
  <c r="J14" i="31"/>
  <c r="E14" i="31"/>
  <c r="O19" i="30"/>
  <c r="E19" i="30"/>
  <c r="O18" i="30"/>
  <c r="J18" i="30"/>
  <c r="E18" i="30"/>
  <c r="O17" i="30"/>
  <c r="J17" i="30"/>
  <c r="E17" i="30"/>
  <c r="O16" i="30"/>
  <c r="J16" i="30"/>
  <c r="E16" i="30"/>
  <c r="O15" i="30"/>
  <c r="J15" i="30"/>
  <c r="E15" i="30"/>
  <c r="O14" i="30"/>
  <c r="J14" i="30"/>
  <c r="E14" i="30"/>
  <c r="O19" i="29"/>
  <c r="J19" i="29"/>
  <c r="E19" i="29"/>
  <c r="O18" i="29"/>
  <c r="J18" i="29"/>
  <c r="E18" i="29"/>
  <c r="O17" i="29"/>
  <c r="J17" i="29"/>
  <c r="E17" i="29"/>
  <c r="O16" i="29"/>
  <c r="J16" i="29"/>
  <c r="E16" i="29"/>
  <c r="O15" i="29"/>
  <c r="J15" i="29"/>
  <c r="E15" i="29"/>
  <c r="O14" i="29"/>
  <c r="J14" i="29"/>
  <c r="E14" i="29"/>
  <c r="O19" i="28"/>
  <c r="J19" i="28"/>
  <c r="E19" i="28"/>
  <c r="O18" i="28"/>
  <c r="J18" i="28"/>
  <c r="E18" i="28"/>
  <c r="O17" i="28"/>
  <c r="J17" i="28"/>
  <c r="E17" i="28"/>
  <c r="O16" i="28"/>
  <c r="Q16" i="28"/>
  <c r="J16" i="28"/>
  <c r="E16" i="28"/>
  <c r="O15" i="28"/>
  <c r="J15" i="28"/>
  <c r="E15" i="28"/>
  <c r="O14" i="28"/>
  <c r="J14" i="28"/>
  <c r="E14" i="28"/>
  <c r="O19" i="27"/>
  <c r="R22" i="27"/>
  <c r="J19" i="27"/>
  <c r="E19" i="27"/>
  <c r="O18" i="27"/>
  <c r="J18" i="27"/>
  <c r="E18" i="27"/>
  <c r="O17" i="27"/>
  <c r="J17" i="27"/>
  <c r="E17" i="27"/>
  <c r="O16" i="27"/>
  <c r="J16" i="27"/>
  <c r="E16" i="27"/>
  <c r="O15" i="27"/>
  <c r="J15" i="27"/>
  <c r="E15" i="27"/>
  <c r="O14" i="27"/>
  <c r="J14" i="27"/>
  <c r="E14" i="27"/>
  <c r="O19" i="26"/>
  <c r="J19" i="26"/>
  <c r="E19" i="26"/>
  <c r="O18" i="26"/>
  <c r="J18" i="26"/>
  <c r="E18" i="26"/>
  <c r="O17" i="26"/>
  <c r="J17" i="26"/>
  <c r="E17" i="26"/>
  <c r="O16" i="26"/>
  <c r="J16" i="26"/>
  <c r="E16" i="26"/>
  <c r="O15" i="26"/>
  <c r="J15" i="26"/>
  <c r="E15" i="26"/>
  <c r="O14" i="26"/>
  <c r="J14" i="26"/>
  <c r="E14" i="26"/>
  <c r="O19" i="24"/>
  <c r="J19" i="24"/>
  <c r="E19" i="24"/>
  <c r="O18" i="24"/>
  <c r="J18" i="24"/>
  <c r="E18" i="24"/>
  <c r="O17" i="24"/>
  <c r="J17" i="24"/>
  <c r="E17" i="24"/>
  <c r="O16" i="24"/>
  <c r="J16" i="24"/>
  <c r="E16" i="24"/>
  <c r="G16" i="24"/>
  <c r="O15" i="24"/>
  <c r="J15" i="24"/>
  <c r="E15" i="24"/>
  <c r="O14" i="24"/>
  <c r="J14" i="24"/>
  <c r="E14" i="24"/>
  <c r="O19" i="23"/>
  <c r="J19" i="23"/>
  <c r="E19" i="23"/>
  <c r="O18" i="23"/>
  <c r="J18" i="23"/>
  <c r="E18" i="23"/>
  <c r="O17" i="23"/>
  <c r="J17" i="23"/>
  <c r="E17" i="23"/>
  <c r="O16" i="23"/>
  <c r="J16" i="23"/>
  <c r="E16" i="23"/>
  <c r="O15" i="23"/>
  <c r="J15" i="23"/>
  <c r="E15" i="23"/>
  <c r="O14" i="23"/>
  <c r="J14" i="23"/>
  <c r="E14" i="23"/>
  <c r="O19" i="22"/>
  <c r="J19" i="22"/>
  <c r="E19" i="22"/>
  <c r="O18" i="22"/>
  <c r="J18" i="22"/>
  <c r="E18" i="22"/>
  <c r="O17" i="22"/>
  <c r="J17" i="22"/>
  <c r="E17" i="22"/>
  <c r="O16" i="22"/>
  <c r="J16" i="22"/>
  <c r="E16" i="22"/>
  <c r="O15" i="22"/>
  <c r="J15" i="22"/>
  <c r="E15" i="22"/>
  <c r="O14" i="22"/>
  <c r="J14" i="22"/>
  <c r="E14" i="22"/>
  <c r="O19" i="21"/>
  <c r="J19" i="21"/>
  <c r="E19" i="21"/>
  <c r="O18" i="21"/>
  <c r="J18" i="21"/>
  <c r="E18" i="21"/>
  <c r="O17" i="21"/>
  <c r="J17" i="21"/>
  <c r="E17" i="21"/>
  <c r="O16" i="21"/>
  <c r="J16" i="21"/>
  <c r="E16" i="21"/>
  <c r="O15" i="21"/>
  <c r="J15" i="21"/>
  <c r="E15" i="21"/>
  <c r="O14" i="21"/>
  <c r="J14" i="21"/>
  <c r="E14" i="21"/>
  <c r="O19" i="20"/>
  <c r="J19" i="20"/>
  <c r="E19" i="20"/>
  <c r="O18" i="20"/>
  <c r="J18" i="20"/>
  <c r="E18" i="20"/>
  <c r="O17" i="20"/>
  <c r="J17" i="20"/>
  <c r="E17" i="20"/>
  <c r="O16" i="20"/>
  <c r="J16" i="20"/>
  <c r="E16" i="20"/>
  <c r="O15" i="20"/>
  <c r="J15" i="20"/>
  <c r="E15" i="20"/>
  <c r="O14" i="20"/>
  <c r="J14" i="20"/>
  <c r="E14" i="20"/>
  <c r="O19" i="19"/>
  <c r="J19" i="19"/>
  <c r="E19" i="19"/>
  <c r="O18" i="19"/>
  <c r="J18" i="19"/>
  <c r="E18" i="19"/>
  <c r="O17" i="19"/>
  <c r="J17" i="19"/>
  <c r="E17" i="19"/>
  <c r="O16" i="19"/>
  <c r="J16" i="19"/>
  <c r="E16" i="19"/>
  <c r="O15" i="19"/>
  <c r="J15" i="19"/>
  <c r="E15" i="19"/>
  <c r="O14" i="19"/>
  <c r="J14" i="19"/>
  <c r="E14" i="19"/>
  <c r="O19" i="18"/>
  <c r="J19" i="18"/>
  <c r="E19" i="18"/>
  <c r="O18" i="18"/>
  <c r="J18" i="18"/>
  <c r="E18" i="18"/>
  <c r="O17" i="18"/>
  <c r="J17" i="18"/>
  <c r="E17" i="18"/>
  <c r="O16" i="18"/>
  <c r="J16" i="18"/>
  <c r="E16" i="18"/>
  <c r="O15" i="18"/>
  <c r="J15" i="18"/>
  <c r="E15" i="18"/>
  <c r="G15" i="18"/>
  <c r="O14" i="18"/>
  <c r="J14" i="18"/>
  <c r="E14" i="18"/>
  <c r="O19" i="17"/>
  <c r="J19" i="17"/>
  <c r="E19" i="17"/>
  <c r="O18" i="17"/>
  <c r="J18" i="17"/>
  <c r="E18" i="17"/>
  <c r="O17" i="17"/>
  <c r="J17" i="17"/>
  <c r="E17" i="17"/>
  <c r="O16" i="17"/>
  <c r="J16" i="17"/>
  <c r="E16" i="17"/>
  <c r="O15" i="17"/>
  <c r="J15" i="17"/>
  <c r="E15" i="17"/>
  <c r="O14" i="17"/>
  <c r="J14" i="17"/>
  <c r="E14" i="17"/>
  <c r="O19" i="16"/>
  <c r="J19" i="16"/>
  <c r="E19" i="16"/>
  <c r="O18" i="16"/>
  <c r="J18" i="16"/>
  <c r="E18" i="16"/>
  <c r="O17" i="16"/>
  <c r="J17" i="16"/>
  <c r="E17" i="16"/>
  <c r="O16" i="16"/>
  <c r="J16" i="16"/>
  <c r="E16" i="16"/>
  <c r="O15" i="16"/>
  <c r="J15" i="16"/>
  <c r="E15" i="16"/>
  <c r="O14" i="16"/>
  <c r="J14" i="16"/>
  <c r="E14" i="16"/>
  <c r="O19" i="14"/>
  <c r="J19" i="14"/>
  <c r="E19" i="14"/>
  <c r="O18" i="14"/>
  <c r="J18" i="14"/>
  <c r="E18" i="14"/>
  <c r="O17" i="14"/>
  <c r="J17" i="14"/>
  <c r="L17" i="14"/>
  <c r="E17" i="14"/>
  <c r="O16" i="14"/>
  <c r="J16" i="14"/>
  <c r="E16" i="14"/>
  <c r="O15" i="14"/>
  <c r="J15" i="14"/>
  <c r="E15" i="14"/>
  <c r="O14" i="14"/>
  <c r="J14" i="14"/>
  <c r="E14" i="14"/>
  <c r="O19" i="13"/>
  <c r="J19" i="13"/>
  <c r="E19" i="13"/>
  <c r="O18" i="13"/>
  <c r="J18" i="13"/>
  <c r="E18" i="13"/>
  <c r="O17" i="13"/>
  <c r="J17" i="13"/>
  <c r="E17" i="13"/>
  <c r="O16" i="13"/>
  <c r="J16" i="13"/>
  <c r="E16" i="13"/>
  <c r="O15" i="13"/>
  <c r="J15" i="13"/>
  <c r="E15" i="13"/>
  <c r="O14" i="13"/>
  <c r="J14" i="13"/>
  <c r="E14" i="13"/>
  <c r="O19" i="12"/>
  <c r="J19" i="12"/>
  <c r="E19" i="12"/>
  <c r="G19" i="12"/>
  <c r="O18" i="12"/>
  <c r="J18" i="12"/>
  <c r="E18" i="12"/>
  <c r="O17" i="12"/>
  <c r="J17" i="12"/>
  <c r="E17" i="12"/>
  <c r="O16" i="12"/>
  <c r="J16" i="12"/>
  <c r="E16" i="12"/>
  <c r="O15" i="12"/>
  <c r="J15" i="12"/>
  <c r="E15" i="12"/>
  <c r="O14" i="12"/>
  <c r="J14" i="12"/>
  <c r="E14" i="12"/>
  <c r="O19" i="11"/>
  <c r="J19" i="11"/>
  <c r="E19" i="11"/>
  <c r="G19" i="11"/>
  <c r="O18" i="11"/>
  <c r="Q18" i="11"/>
  <c r="J18" i="11"/>
  <c r="E18" i="11"/>
  <c r="O17" i="11"/>
  <c r="J17" i="11"/>
  <c r="E17" i="11"/>
  <c r="O16" i="11"/>
  <c r="J16" i="11"/>
  <c r="E16" i="11"/>
  <c r="O15" i="11"/>
  <c r="J15" i="11"/>
  <c r="E15" i="11"/>
  <c r="O14" i="11"/>
  <c r="J14" i="11"/>
  <c r="E14" i="11"/>
  <c r="O19" i="10"/>
  <c r="Q19" i="10"/>
  <c r="J19" i="10"/>
  <c r="E19" i="10"/>
  <c r="O18" i="10"/>
  <c r="J18" i="10"/>
  <c r="E18" i="10"/>
  <c r="G18" i="10"/>
  <c r="O17" i="10"/>
  <c r="J17" i="10"/>
  <c r="L17" i="10"/>
  <c r="E17" i="10"/>
  <c r="O16" i="10"/>
  <c r="J16" i="10"/>
  <c r="E16" i="10"/>
  <c r="O15" i="10"/>
  <c r="J15" i="10"/>
  <c r="E15" i="10"/>
  <c r="O14" i="10"/>
  <c r="J14" i="10"/>
  <c r="E14" i="10"/>
  <c r="O19" i="9"/>
  <c r="J19" i="9"/>
  <c r="E19" i="9"/>
  <c r="O18" i="9"/>
  <c r="J18" i="9"/>
  <c r="E18" i="9"/>
  <c r="O17" i="9"/>
  <c r="J17" i="9"/>
  <c r="E17" i="9"/>
  <c r="O16" i="9"/>
  <c r="J16" i="9"/>
  <c r="E16" i="9"/>
  <c r="O15" i="9"/>
  <c r="J15" i="9"/>
  <c r="E15" i="9"/>
  <c r="O14" i="9"/>
  <c r="J14" i="9"/>
  <c r="E14" i="9"/>
  <c r="O19" i="8"/>
  <c r="J19" i="8"/>
  <c r="E19" i="8"/>
  <c r="O18" i="8"/>
  <c r="J18" i="8"/>
  <c r="E18" i="8"/>
  <c r="O17" i="8"/>
  <c r="J17" i="8"/>
  <c r="E17" i="8"/>
  <c r="O16" i="8"/>
  <c r="J16" i="8"/>
  <c r="E16" i="8"/>
  <c r="O15" i="8"/>
  <c r="J15" i="8"/>
  <c r="E15" i="8"/>
  <c r="O14" i="8"/>
  <c r="J14" i="8"/>
  <c r="E14" i="8"/>
  <c r="J15" i="4"/>
  <c r="Q19" i="40"/>
  <c r="L18" i="40"/>
  <c r="G19" i="40"/>
  <c r="Q15" i="40"/>
  <c r="L16" i="40"/>
  <c r="G17" i="39"/>
  <c r="L17" i="39"/>
  <c r="Q15" i="39"/>
  <c r="L15" i="38"/>
  <c r="G16" i="38"/>
  <c r="G18" i="37"/>
  <c r="Q19" i="37"/>
  <c r="L15" i="36"/>
  <c r="Q15" i="36"/>
  <c r="G16" i="36"/>
  <c r="G18" i="35"/>
  <c r="Q17" i="35"/>
  <c r="L18" i="35"/>
  <c r="Q18" i="35"/>
  <c r="G16" i="34"/>
  <c r="Q16" i="34"/>
  <c r="Q19" i="34"/>
  <c r="L16" i="34"/>
  <c r="Q17" i="33"/>
  <c r="G18" i="33"/>
  <c r="L18" i="33"/>
  <c r="G19" i="32"/>
  <c r="G16" i="32"/>
  <c r="L16" i="32"/>
  <c r="Q17" i="31"/>
  <c r="G18" i="31"/>
  <c r="L18" i="31"/>
  <c r="Q18" i="31"/>
  <c r="G17" i="29"/>
  <c r="Q18" i="28"/>
  <c r="L18" i="28"/>
  <c r="G19" i="28"/>
  <c r="Q15" i="27"/>
  <c r="L16" i="27"/>
  <c r="L17" i="27"/>
  <c r="Q17" i="27"/>
  <c r="G18" i="27"/>
  <c r="Q15" i="26"/>
  <c r="G16" i="26"/>
  <c r="L16" i="26"/>
  <c r="L19" i="26"/>
  <c r="L17" i="24"/>
  <c r="G18" i="24"/>
  <c r="G18" i="23"/>
  <c r="G19" i="23"/>
  <c r="L19" i="23"/>
  <c r="L15" i="23"/>
  <c r="Q15" i="23"/>
  <c r="G16" i="23"/>
  <c r="G18" i="22"/>
  <c r="Q17" i="22"/>
  <c r="L17" i="22"/>
  <c r="L15" i="21"/>
  <c r="G16" i="21"/>
  <c r="G19" i="21"/>
  <c r="L19" i="21"/>
  <c r="Q19" i="21"/>
  <c r="L17" i="20"/>
  <c r="Q17" i="20"/>
  <c r="G18" i="20"/>
  <c r="L18" i="20"/>
  <c r="L19" i="19"/>
  <c r="Q19" i="19"/>
  <c r="L15" i="19"/>
  <c r="L16" i="19"/>
  <c r="Q15" i="19"/>
  <c r="G16" i="19"/>
  <c r="L16" i="18"/>
  <c r="L17" i="18"/>
  <c r="Q17" i="18"/>
  <c r="G18" i="18"/>
  <c r="L15" i="17"/>
  <c r="Q15" i="17"/>
  <c r="G16" i="17"/>
  <c r="J44" i="6"/>
  <c r="J44" i="2" s="1"/>
  <c r="L17" i="16"/>
  <c r="Q17" i="16"/>
  <c r="Q19" i="14"/>
  <c r="L18" i="14"/>
  <c r="Q15" i="14"/>
  <c r="G15" i="14"/>
  <c r="L15" i="14"/>
  <c r="L17" i="13"/>
  <c r="Q17" i="13"/>
  <c r="L15" i="12"/>
  <c r="Q15" i="12"/>
  <c r="G16" i="12"/>
  <c r="L19" i="12"/>
  <c r="G15" i="12"/>
  <c r="L17" i="11"/>
  <c r="Q17" i="11"/>
  <c r="G17" i="11"/>
  <c r="L19" i="10"/>
  <c r="Q15" i="10"/>
  <c r="G17" i="10"/>
  <c r="G19" i="9"/>
  <c r="L19" i="9"/>
  <c r="L16" i="9"/>
  <c r="G17" i="9"/>
  <c r="Q17" i="8"/>
  <c r="Q15" i="24"/>
  <c r="Q16" i="24"/>
  <c r="Q17" i="24"/>
  <c r="Q18" i="24"/>
  <c r="Q19" i="24"/>
  <c r="L15" i="24"/>
  <c r="L16" i="24"/>
  <c r="L19" i="24"/>
  <c r="L18" i="24"/>
  <c r="G17" i="24"/>
  <c r="G15" i="24"/>
  <c r="G19" i="24"/>
  <c r="Q16" i="23"/>
  <c r="Q17" i="23"/>
  <c r="Q18" i="23"/>
  <c r="Q19" i="23"/>
  <c r="L16" i="23"/>
  <c r="L17" i="23"/>
  <c r="L18" i="23"/>
  <c r="G15" i="23"/>
  <c r="G17" i="23"/>
  <c r="Q19" i="22"/>
  <c r="Q18" i="22"/>
  <c r="Q15" i="22"/>
  <c r="Q16" i="22"/>
  <c r="L18" i="22"/>
  <c r="L19" i="22"/>
  <c r="L15" i="22"/>
  <c r="L16" i="22"/>
  <c r="G19" i="22"/>
  <c r="G15" i="22"/>
  <c r="G16" i="22"/>
  <c r="G17" i="22"/>
  <c r="Q18" i="21"/>
  <c r="Q16" i="21"/>
  <c r="Q17" i="21"/>
  <c r="Q15" i="21"/>
  <c r="L16" i="21"/>
  <c r="L17" i="21"/>
  <c r="L18" i="21"/>
  <c r="G17" i="21"/>
  <c r="G18" i="21"/>
  <c r="G15" i="21"/>
  <c r="Q15" i="20"/>
  <c r="Q16" i="20"/>
  <c r="Q18" i="20"/>
  <c r="Q19" i="20"/>
  <c r="L15" i="20"/>
  <c r="L16" i="20"/>
  <c r="L19" i="20"/>
  <c r="G15" i="20"/>
  <c r="G16" i="20"/>
  <c r="G17" i="20"/>
  <c r="G19" i="20"/>
  <c r="Q16" i="19"/>
  <c r="Q18" i="19"/>
  <c r="Q17" i="19"/>
  <c r="L17" i="19"/>
  <c r="L18" i="19"/>
  <c r="G15" i="19"/>
  <c r="G17" i="19"/>
  <c r="G18" i="19"/>
  <c r="G19" i="19"/>
  <c r="Q18" i="18"/>
  <c r="Q19" i="18"/>
  <c r="Q15" i="18"/>
  <c r="Q16" i="18"/>
  <c r="L18" i="18"/>
  <c r="L19" i="18"/>
  <c r="L15" i="18"/>
  <c r="G19" i="18"/>
  <c r="G16" i="18"/>
  <c r="G17" i="18"/>
  <c r="Q18" i="17"/>
  <c r="Q16" i="17"/>
  <c r="Q19" i="17"/>
  <c r="Q17" i="17"/>
  <c r="L16" i="17"/>
  <c r="L17" i="17"/>
  <c r="L18" i="17"/>
  <c r="L19" i="17"/>
  <c r="G18" i="17"/>
  <c r="G19" i="17"/>
  <c r="G17" i="17"/>
  <c r="G15" i="17"/>
  <c r="Q15" i="16"/>
  <c r="Q16" i="16"/>
  <c r="Q18" i="16"/>
  <c r="Q19" i="16"/>
  <c r="L18" i="16"/>
  <c r="L19" i="16"/>
  <c r="L15" i="16"/>
  <c r="L16" i="16"/>
  <c r="G16" i="16"/>
  <c r="G15" i="16"/>
  <c r="G19" i="16"/>
  <c r="G17" i="16"/>
  <c r="G18" i="16"/>
  <c r="Q16" i="29"/>
  <c r="Q17" i="29"/>
  <c r="Q19" i="29"/>
  <c r="Q15" i="29"/>
  <c r="Q18" i="29"/>
  <c r="L16" i="29"/>
  <c r="L17" i="29"/>
  <c r="L15" i="29"/>
  <c r="L18" i="29"/>
  <c r="L19" i="29"/>
  <c r="G15" i="29"/>
  <c r="G16" i="29"/>
  <c r="G18" i="29"/>
  <c r="G19" i="29"/>
  <c r="Q19" i="28"/>
  <c r="Q15" i="28"/>
  <c r="O19" i="25"/>
  <c r="Q17" i="28"/>
  <c r="L17" i="28"/>
  <c r="L19" i="28"/>
  <c r="L15" i="28"/>
  <c r="L16" i="28"/>
  <c r="G15" i="28"/>
  <c r="G17" i="28"/>
  <c r="G16" i="28"/>
  <c r="G18" i="28"/>
  <c r="Q19" i="27"/>
  <c r="Q16" i="27"/>
  <c r="Q18" i="27"/>
  <c r="L18" i="27"/>
  <c r="L19" i="27"/>
  <c r="L15" i="27"/>
  <c r="G19" i="27"/>
  <c r="G15" i="27"/>
  <c r="G16" i="27"/>
  <c r="G17" i="27"/>
  <c r="Q17" i="26"/>
  <c r="Q18" i="26"/>
  <c r="Q19" i="26"/>
  <c r="Q16" i="26"/>
  <c r="L17" i="26"/>
  <c r="L18" i="26"/>
  <c r="L15" i="26"/>
  <c r="G17" i="26"/>
  <c r="G18" i="26"/>
  <c r="G19" i="26"/>
  <c r="G15" i="26"/>
  <c r="E19" i="25"/>
  <c r="Q19" i="30"/>
  <c r="Q15" i="30"/>
  <c r="G16" i="30"/>
  <c r="Q16" i="30"/>
  <c r="G17" i="30"/>
  <c r="Q16" i="40"/>
  <c r="Q17" i="40"/>
  <c r="L19" i="40"/>
  <c r="L15" i="40"/>
  <c r="L17" i="40"/>
  <c r="G16" i="40"/>
  <c r="G17" i="40"/>
  <c r="G15" i="40"/>
  <c r="G18" i="40"/>
  <c r="Q18" i="39"/>
  <c r="Q17" i="39"/>
  <c r="Q16" i="39"/>
  <c r="L18" i="39"/>
  <c r="L19" i="39"/>
  <c r="L15" i="39"/>
  <c r="L16" i="39"/>
  <c r="G18" i="39"/>
  <c r="G19" i="39"/>
  <c r="G15" i="39"/>
  <c r="G16" i="39"/>
  <c r="Q15" i="38"/>
  <c r="Q16" i="38"/>
  <c r="Q17" i="38"/>
  <c r="Q18" i="38"/>
  <c r="L16" i="38"/>
  <c r="L17" i="38"/>
  <c r="L18" i="38"/>
  <c r="G17" i="38"/>
  <c r="G18" i="38"/>
  <c r="G19" i="38"/>
  <c r="G15" i="38"/>
  <c r="Q16" i="37"/>
  <c r="Q18" i="37"/>
  <c r="Q17" i="37"/>
  <c r="L16" i="37"/>
  <c r="L17" i="37"/>
  <c r="L19" i="37"/>
  <c r="L15" i="37"/>
  <c r="L18" i="37"/>
  <c r="G15" i="37"/>
  <c r="G16" i="37"/>
  <c r="G17" i="37"/>
  <c r="G19" i="37"/>
  <c r="Q16" i="36"/>
  <c r="Q17" i="36"/>
  <c r="Q18" i="36"/>
  <c r="Q19" i="36"/>
  <c r="L16" i="36"/>
  <c r="L17" i="36"/>
  <c r="L18" i="36"/>
  <c r="L19" i="36"/>
  <c r="G17" i="36"/>
  <c r="G15" i="36"/>
  <c r="G18" i="36"/>
  <c r="G19" i="36"/>
  <c r="Q19" i="35"/>
  <c r="Q15" i="35"/>
  <c r="Q16" i="35"/>
  <c r="L19" i="35"/>
  <c r="L15" i="35"/>
  <c r="L16" i="35"/>
  <c r="L17" i="35"/>
  <c r="G19" i="35"/>
  <c r="G15" i="35"/>
  <c r="G17" i="35"/>
  <c r="G16" i="35"/>
  <c r="Q17" i="34"/>
  <c r="Q18" i="34"/>
  <c r="Q15" i="34"/>
  <c r="L19" i="34"/>
  <c r="L18" i="34"/>
  <c r="L17" i="34"/>
  <c r="L15" i="34"/>
  <c r="G18" i="34"/>
  <c r="G19" i="34"/>
  <c r="G17" i="34"/>
  <c r="G15" i="34"/>
  <c r="Q16" i="33"/>
  <c r="Q15" i="33"/>
  <c r="Q19" i="33"/>
  <c r="L15" i="33"/>
  <c r="L16" i="33"/>
  <c r="L17" i="33"/>
  <c r="G16" i="33"/>
  <c r="G17" i="33"/>
  <c r="G15" i="33"/>
  <c r="Q16" i="32"/>
  <c r="Q17" i="32"/>
  <c r="Q15" i="32"/>
  <c r="Q18" i="32"/>
  <c r="Q19" i="32"/>
  <c r="L19" i="32"/>
  <c r="L18" i="32"/>
  <c r="L17" i="32"/>
  <c r="L15" i="32"/>
  <c r="G15" i="32"/>
  <c r="G17" i="32"/>
  <c r="G18" i="32"/>
  <c r="Q19" i="31"/>
  <c r="Q15" i="31"/>
  <c r="Q16" i="31"/>
  <c r="L19" i="31"/>
  <c r="L16" i="31"/>
  <c r="L17" i="31"/>
  <c r="G19" i="31"/>
  <c r="G15" i="31"/>
  <c r="G16" i="31"/>
  <c r="G17" i="31"/>
  <c r="Q17" i="30"/>
  <c r="Q18" i="30"/>
  <c r="L15" i="30"/>
  <c r="L17" i="30"/>
  <c r="L16" i="30"/>
  <c r="L18" i="30"/>
  <c r="L19" i="30"/>
  <c r="E15" i="3"/>
  <c r="G19" i="30"/>
  <c r="G15" i="30"/>
  <c r="G18" i="30"/>
  <c r="Q16" i="14"/>
  <c r="Q17" i="14"/>
  <c r="Q18" i="14"/>
  <c r="L19" i="14"/>
  <c r="L16" i="14"/>
  <c r="G18" i="14"/>
  <c r="G16" i="14"/>
  <c r="G17" i="14"/>
  <c r="G19" i="14"/>
  <c r="Q19" i="13"/>
  <c r="Q18" i="13"/>
  <c r="Q16" i="13"/>
  <c r="Q15" i="13"/>
  <c r="L18" i="13"/>
  <c r="L15" i="13"/>
  <c r="L16" i="13"/>
  <c r="L19" i="13"/>
  <c r="G15" i="13"/>
  <c r="G16" i="13"/>
  <c r="G17" i="13"/>
  <c r="G18" i="13"/>
  <c r="G19" i="13"/>
  <c r="Q17" i="12"/>
  <c r="Q18" i="12"/>
  <c r="Q19" i="12"/>
  <c r="Q16" i="12"/>
  <c r="L17" i="12"/>
  <c r="L18" i="12"/>
  <c r="L16" i="12"/>
  <c r="G18" i="12"/>
  <c r="G17" i="12"/>
  <c r="Q15" i="11"/>
  <c r="Q16" i="11"/>
  <c r="Q19" i="11"/>
  <c r="L15" i="11"/>
  <c r="L16" i="11"/>
  <c r="L18" i="11"/>
  <c r="L19" i="11"/>
  <c r="G15" i="11"/>
  <c r="G16" i="11"/>
  <c r="G18" i="11"/>
  <c r="Q17" i="10"/>
  <c r="Q18" i="10"/>
  <c r="Q16" i="10"/>
  <c r="L15" i="10"/>
  <c r="L16" i="10"/>
  <c r="L18" i="10"/>
  <c r="G15" i="10"/>
  <c r="G16" i="10"/>
  <c r="G19" i="10"/>
  <c r="Q15" i="9"/>
  <c r="Q16" i="9"/>
  <c r="Q17" i="9"/>
  <c r="Q18" i="9"/>
  <c r="Q19" i="9"/>
  <c r="L15" i="9"/>
  <c r="J19" i="7"/>
  <c r="L20" i="7" s="1"/>
  <c r="L17" i="9"/>
  <c r="L18" i="9"/>
  <c r="G16" i="9"/>
  <c r="G15" i="9"/>
  <c r="G18" i="9"/>
  <c r="Q16" i="8"/>
  <c r="Q15" i="8"/>
  <c r="Q19" i="8"/>
  <c r="Q18" i="8"/>
  <c r="L16" i="8"/>
  <c r="L15" i="8"/>
  <c r="L17" i="8"/>
  <c r="L18" i="8"/>
  <c r="L19" i="8"/>
  <c r="G17" i="8"/>
  <c r="G16" i="8"/>
  <c r="G19" i="8"/>
  <c r="G15" i="8"/>
  <c r="G18" i="8"/>
  <c r="Q18" i="40"/>
  <c r="L17" i="7"/>
  <c r="R47" i="40"/>
  <c r="Q47" i="40"/>
  <c r="M47" i="40"/>
  <c r="L47" i="40"/>
  <c r="H47" i="40"/>
  <c r="G47" i="40"/>
  <c r="R46" i="40"/>
  <c r="Q46" i="40"/>
  <c r="M46" i="40"/>
  <c r="L46" i="40"/>
  <c r="H46" i="40"/>
  <c r="G46" i="40"/>
  <c r="R45" i="40"/>
  <c r="Q45" i="40"/>
  <c r="M45" i="40"/>
  <c r="L45" i="40"/>
  <c r="H45" i="40"/>
  <c r="G45" i="40"/>
  <c r="R44" i="40"/>
  <c r="Q44" i="40"/>
  <c r="M44" i="40"/>
  <c r="L44" i="40"/>
  <c r="H44" i="40"/>
  <c r="G44" i="40"/>
  <c r="R43" i="40"/>
  <c r="Q43" i="40"/>
  <c r="M43" i="40"/>
  <c r="L43" i="40"/>
  <c r="H43" i="40"/>
  <c r="G43" i="40"/>
  <c r="R42" i="40"/>
  <c r="Q42" i="40"/>
  <c r="M42" i="40"/>
  <c r="L42" i="40"/>
  <c r="H42" i="40"/>
  <c r="G42" i="40"/>
  <c r="R41" i="40"/>
  <c r="Q41" i="40"/>
  <c r="M41" i="40"/>
  <c r="L41" i="40"/>
  <c r="H41" i="40"/>
  <c r="G41" i="40"/>
  <c r="R40" i="40"/>
  <c r="Q40" i="40"/>
  <c r="M40" i="40"/>
  <c r="L40" i="40"/>
  <c r="H40" i="40"/>
  <c r="G40" i="40"/>
  <c r="R39" i="40"/>
  <c r="Q39" i="40"/>
  <c r="M39" i="40"/>
  <c r="L39" i="40"/>
  <c r="H39" i="40"/>
  <c r="G39" i="40"/>
  <c r="R38" i="40"/>
  <c r="Q38" i="40"/>
  <c r="M38" i="40"/>
  <c r="L38" i="40"/>
  <c r="H38" i="40"/>
  <c r="G38" i="40"/>
  <c r="R37" i="40"/>
  <c r="Q37" i="40"/>
  <c r="M37" i="40"/>
  <c r="L37" i="40"/>
  <c r="H37" i="40"/>
  <c r="G37" i="40"/>
  <c r="R36" i="40"/>
  <c r="Q36" i="40"/>
  <c r="M36" i="40"/>
  <c r="L36" i="40"/>
  <c r="H36" i="40"/>
  <c r="G36" i="40"/>
  <c r="R35" i="40"/>
  <c r="Q35" i="40"/>
  <c r="M35" i="40"/>
  <c r="L35" i="40"/>
  <c r="H35" i="40"/>
  <c r="G35" i="40"/>
  <c r="R34" i="40"/>
  <c r="Q34" i="40"/>
  <c r="M34" i="40"/>
  <c r="L34" i="40"/>
  <c r="H34" i="40"/>
  <c r="G34" i="40"/>
  <c r="R33" i="40"/>
  <c r="Q33" i="40"/>
  <c r="M33" i="40"/>
  <c r="L33" i="40"/>
  <c r="H33" i="40"/>
  <c r="G33" i="40"/>
  <c r="R32" i="40"/>
  <c r="Q32" i="40"/>
  <c r="M32" i="40"/>
  <c r="L32" i="40"/>
  <c r="H32" i="40"/>
  <c r="G32" i="40"/>
  <c r="R31" i="40"/>
  <c r="Q31" i="40"/>
  <c r="M31" i="40"/>
  <c r="L31" i="40"/>
  <c r="H31" i="40"/>
  <c r="G31" i="40"/>
  <c r="R30" i="40"/>
  <c r="Q30" i="40"/>
  <c r="M30" i="40"/>
  <c r="L30" i="40"/>
  <c r="H30" i="40"/>
  <c r="G30" i="40"/>
  <c r="R29" i="40"/>
  <c r="Q29" i="40"/>
  <c r="M29" i="40"/>
  <c r="L29" i="40"/>
  <c r="H29" i="40"/>
  <c r="G29" i="40"/>
  <c r="R28" i="40"/>
  <c r="Q28" i="40"/>
  <c r="M28" i="40"/>
  <c r="L28" i="40"/>
  <c r="H28" i="40"/>
  <c r="G28" i="40"/>
  <c r="R27" i="40"/>
  <c r="Q27" i="40"/>
  <c r="M27" i="40"/>
  <c r="L27" i="40"/>
  <c r="H27" i="40"/>
  <c r="G27" i="40"/>
  <c r="R26" i="40"/>
  <c r="Q26" i="40"/>
  <c r="M26" i="40"/>
  <c r="L26" i="40"/>
  <c r="H26" i="40"/>
  <c r="G26" i="40"/>
  <c r="R25" i="40"/>
  <c r="Q25" i="40"/>
  <c r="M25" i="40"/>
  <c r="L25" i="40"/>
  <c r="H25" i="40"/>
  <c r="G25" i="40"/>
  <c r="R24" i="40"/>
  <c r="Q24" i="40"/>
  <c r="M24" i="40"/>
  <c r="L24" i="40"/>
  <c r="H24" i="40"/>
  <c r="G24" i="40"/>
  <c r="R23" i="40"/>
  <c r="Q23" i="40"/>
  <c r="M23" i="40"/>
  <c r="L23" i="40"/>
  <c r="H23" i="40"/>
  <c r="G23" i="40"/>
  <c r="R22" i="40"/>
  <c r="Q22" i="40"/>
  <c r="M22" i="40"/>
  <c r="L22" i="40"/>
  <c r="H22" i="40"/>
  <c r="G22" i="40"/>
  <c r="R47" i="39"/>
  <c r="Q47" i="39"/>
  <c r="M47" i="39"/>
  <c r="L47" i="39"/>
  <c r="H47" i="39"/>
  <c r="G47" i="39"/>
  <c r="R46" i="39"/>
  <c r="Q46" i="39"/>
  <c r="M46" i="39"/>
  <c r="L46" i="39"/>
  <c r="H46" i="39"/>
  <c r="G46" i="39"/>
  <c r="R45" i="39"/>
  <c r="Q45" i="39"/>
  <c r="M45" i="39"/>
  <c r="L45" i="39"/>
  <c r="H45" i="39"/>
  <c r="G45" i="39"/>
  <c r="R44" i="39"/>
  <c r="Q44" i="39"/>
  <c r="M44" i="39"/>
  <c r="L44" i="39"/>
  <c r="H44" i="39"/>
  <c r="G44" i="39"/>
  <c r="R43" i="39"/>
  <c r="Q43" i="39"/>
  <c r="M43" i="39"/>
  <c r="L43" i="39"/>
  <c r="H43" i="39"/>
  <c r="G43" i="39"/>
  <c r="R42" i="39"/>
  <c r="Q42" i="39"/>
  <c r="M42" i="39"/>
  <c r="L42" i="39"/>
  <c r="H42" i="39"/>
  <c r="G42" i="39"/>
  <c r="R41" i="39"/>
  <c r="Q41" i="39"/>
  <c r="M41" i="39"/>
  <c r="L41" i="39"/>
  <c r="H41" i="39"/>
  <c r="G41" i="39"/>
  <c r="R40" i="39"/>
  <c r="Q40" i="39"/>
  <c r="M40" i="39"/>
  <c r="L40" i="39"/>
  <c r="H40" i="39"/>
  <c r="G40" i="39"/>
  <c r="R39" i="39"/>
  <c r="Q39" i="39"/>
  <c r="M39" i="39"/>
  <c r="L39" i="39"/>
  <c r="H39" i="39"/>
  <c r="G39" i="39"/>
  <c r="R38" i="39"/>
  <c r="Q38" i="39"/>
  <c r="M38" i="39"/>
  <c r="L38" i="39"/>
  <c r="H38" i="39"/>
  <c r="G38" i="39"/>
  <c r="R37" i="39"/>
  <c r="Q37" i="39"/>
  <c r="M37" i="39"/>
  <c r="L37" i="39"/>
  <c r="H37" i="39"/>
  <c r="G37" i="39"/>
  <c r="R36" i="39"/>
  <c r="Q36" i="39"/>
  <c r="M36" i="39"/>
  <c r="L36" i="39"/>
  <c r="H36" i="39"/>
  <c r="G36" i="39"/>
  <c r="R35" i="39"/>
  <c r="Q35" i="39"/>
  <c r="M35" i="39"/>
  <c r="L35" i="39"/>
  <c r="H35" i="39"/>
  <c r="G35" i="39"/>
  <c r="R34" i="39"/>
  <c r="Q34" i="39"/>
  <c r="M34" i="39"/>
  <c r="L34" i="39"/>
  <c r="H34" i="39"/>
  <c r="G34" i="39"/>
  <c r="R33" i="39"/>
  <c r="Q33" i="39"/>
  <c r="M33" i="39"/>
  <c r="L33" i="39"/>
  <c r="H33" i="39"/>
  <c r="G33" i="39"/>
  <c r="R32" i="39"/>
  <c r="Q32" i="39"/>
  <c r="M32" i="39"/>
  <c r="L32" i="39"/>
  <c r="H32" i="39"/>
  <c r="G32" i="39"/>
  <c r="R31" i="39"/>
  <c r="Q31" i="39"/>
  <c r="M31" i="39"/>
  <c r="L31" i="39"/>
  <c r="H31" i="39"/>
  <c r="G31" i="39"/>
  <c r="R30" i="39"/>
  <c r="Q30" i="39"/>
  <c r="M30" i="39"/>
  <c r="L30" i="39"/>
  <c r="H30" i="39"/>
  <c r="G30" i="39"/>
  <c r="R29" i="39"/>
  <c r="Q29" i="39"/>
  <c r="M29" i="39"/>
  <c r="L29" i="39"/>
  <c r="H29" i="39"/>
  <c r="G29" i="39"/>
  <c r="R28" i="39"/>
  <c r="Q28" i="39"/>
  <c r="M28" i="39"/>
  <c r="L28" i="39"/>
  <c r="H28" i="39"/>
  <c r="G28" i="39"/>
  <c r="R27" i="39"/>
  <c r="Q27" i="39"/>
  <c r="M27" i="39"/>
  <c r="L27" i="39"/>
  <c r="H27" i="39"/>
  <c r="G27" i="39"/>
  <c r="R26" i="39"/>
  <c r="Q26" i="39"/>
  <c r="M26" i="39"/>
  <c r="L26" i="39"/>
  <c r="H26" i="39"/>
  <c r="G26" i="39"/>
  <c r="R25" i="39"/>
  <c r="Q25" i="39"/>
  <c r="M25" i="39"/>
  <c r="L25" i="39"/>
  <c r="H25" i="39"/>
  <c r="G25" i="39"/>
  <c r="R24" i="39"/>
  <c r="Q24" i="39"/>
  <c r="M24" i="39"/>
  <c r="L24" i="39"/>
  <c r="H24" i="39"/>
  <c r="G24" i="39"/>
  <c r="R23" i="39"/>
  <c r="Q23" i="39"/>
  <c r="M23" i="39"/>
  <c r="L23" i="39"/>
  <c r="H23" i="39"/>
  <c r="G23" i="39"/>
  <c r="R22" i="39"/>
  <c r="Q22" i="39"/>
  <c r="M22" i="39"/>
  <c r="L22" i="39"/>
  <c r="H22" i="39"/>
  <c r="G22" i="39"/>
  <c r="R47" i="38"/>
  <c r="Q47" i="38"/>
  <c r="M47" i="38"/>
  <c r="L47" i="38"/>
  <c r="H47" i="38"/>
  <c r="G47" i="38"/>
  <c r="R46" i="38"/>
  <c r="Q46" i="38"/>
  <c r="M46" i="38"/>
  <c r="L46" i="38"/>
  <c r="H46" i="38"/>
  <c r="G46" i="38"/>
  <c r="R45" i="38"/>
  <c r="Q45" i="38"/>
  <c r="M45" i="38"/>
  <c r="L45" i="38"/>
  <c r="H45" i="38"/>
  <c r="G45" i="38"/>
  <c r="R44" i="38"/>
  <c r="Q44" i="38"/>
  <c r="M44" i="38"/>
  <c r="L44" i="38"/>
  <c r="H44" i="38"/>
  <c r="G44" i="38"/>
  <c r="R43" i="38"/>
  <c r="Q43" i="38"/>
  <c r="M43" i="38"/>
  <c r="L43" i="38"/>
  <c r="H43" i="38"/>
  <c r="G43" i="38"/>
  <c r="R42" i="38"/>
  <c r="Q42" i="38"/>
  <c r="M42" i="38"/>
  <c r="L42" i="38"/>
  <c r="H42" i="38"/>
  <c r="G42" i="38"/>
  <c r="R41" i="38"/>
  <c r="Q41" i="38"/>
  <c r="M41" i="38"/>
  <c r="L41" i="38"/>
  <c r="H41" i="38"/>
  <c r="G41" i="38"/>
  <c r="R40" i="38"/>
  <c r="Q40" i="38"/>
  <c r="M40" i="38"/>
  <c r="L40" i="38"/>
  <c r="H40" i="38"/>
  <c r="G40" i="38"/>
  <c r="R39" i="38"/>
  <c r="Q39" i="38"/>
  <c r="M39" i="38"/>
  <c r="L39" i="38"/>
  <c r="H39" i="38"/>
  <c r="G39" i="38"/>
  <c r="R38" i="38"/>
  <c r="Q38" i="38"/>
  <c r="M38" i="38"/>
  <c r="L38" i="38"/>
  <c r="H38" i="38"/>
  <c r="G38" i="38"/>
  <c r="R37" i="38"/>
  <c r="Q37" i="38"/>
  <c r="M37" i="38"/>
  <c r="L37" i="38"/>
  <c r="H37" i="38"/>
  <c r="G37" i="38"/>
  <c r="R36" i="38"/>
  <c r="Q36" i="38"/>
  <c r="M36" i="38"/>
  <c r="L36" i="38"/>
  <c r="H36" i="38"/>
  <c r="G36" i="38"/>
  <c r="R35" i="38"/>
  <c r="Q35" i="38"/>
  <c r="M35" i="38"/>
  <c r="L35" i="38"/>
  <c r="H35" i="38"/>
  <c r="G35" i="38"/>
  <c r="R34" i="38"/>
  <c r="Q34" i="38"/>
  <c r="M34" i="38"/>
  <c r="L34" i="38"/>
  <c r="H34" i="38"/>
  <c r="G34" i="38"/>
  <c r="R33" i="38"/>
  <c r="Q33" i="38"/>
  <c r="M33" i="38"/>
  <c r="L33" i="38"/>
  <c r="H33" i="38"/>
  <c r="G33" i="38"/>
  <c r="R32" i="38"/>
  <c r="Q32" i="38"/>
  <c r="M32" i="38"/>
  <c r="L32" i="38"/>
  <c r="H32" i="38"/>
  <c r="G32" i="38"/>
  <c r="R31" i="38"/>
  <c r="Q31" i="38"/>
  <c r="M31" i="38"/>
  <c r="L31" i="38"/>
  <c r="H31" i="38"/>
  <c r="G31" i="38"/>
  <c r="R30" i="38"/>
  <c r="Q30" i="38"/>
  <c r="M30" i="38"/>
  <c r="L30" i="38"/>
  <c r="H30" i="38"/>
  <c r="G30" i="38"/>
  <c r="R29" i="38"/>
  <c r="Q29" i="38"/>
  <c r="M29" i="38"/>
  <c r="L29" i="38"/>
  <c r="H29" i="38"/>
  <c r="G29" i="38"/>
  <c r="R28" i="38"/>
  <c r="Q28" i="38"/>
  <c r="M28" i="38"/>
  <c r="L28" i="38"/>
  <c r="H28" i="38"/>
  <c r="G28" i="38"/>
  <c r="R27" i="38"/>
  <c r="Q27" i="38"/>
  <c r="M27" i="38"/>
  <c r="L27" i="38"/>
  <c r="H27" i="38"/>
  <c r="G27" i="38"/>
  <c r="R26" i="38"/>
  <c r="Q26" i="38"/>
  <c r="M26" i="38"/>
  <c r="L26" i="38"/>
  <c r="H26" i="38"/>
  <c r="G26" i="38"/>
  <c r="R25" i="38"/>
  <c r="Q25" i="38"/>
  <c r="M25" i="38"/>
  <c r="L25" i="38"/>
  <c r="H25" i="38"/>
  <c r="G25" i="38"/>
  <c r="R24" i="38"/>
  <c r="Q24" i="38"/>
  <c r="M24" i="38"/>
  <c r="L24" i="38"/>
  <c r="H24" i="38"/>
  <c r="G24" i="38"/>
  <c r="R23" i="38"/>
  <c r="Q23" i="38"/>
  <c r="M23" i="38"/>
  <c r="L23" i="38"/>
  <c r="H23" i="38"/>
  <c r="G23" i="38"/>
  <c r="R22" i="38"/>
  <c r="Q22" i="38"/>
  <c r="M22" i="38"/>
  <c r="L22" i="38"/>
  <c r="H22" i="38"/>
  <c r="G22" i="38"/>
  <c r="R47" i="37"/>
  <c r="Q47" i="37"/>
  <c r="M47" i="37"/>
  <c r="L47" i="37"/>
  <c r="H47" i="37"/>
  <c r="R46" i="37"/>
  <c r="Q46" i="37"/>
  <c r="M46" i="37"/>
  <c r="L46" i="37"/>
  <c r="H46" i="37"/>
  <c r="G46" i="37"/>
  <c r="R45" i="37"/>
  <c r="Q45" i="37"/>
  <c r="M45" i="37"/>
  <c r="L45" i="37"/>
  <c r="H45" i="37"/>
  <c r="G45" i="37"/>
  <c r="R44" i="37"/>
  <c r="Q44" i="37"/>
  <c r="M44" i="37"/>
  <c r="L44" i="37"/>
  <c r="H44" i="37"/>
  <c r="G44" i="37"/>
  <c r="R43" i="37"/>
  <c r="Q43" i="37"/>
  <c r="M43" i="37"/>
  <c r="L43" i="37"/>
  <c r="H43" i="37"/>
  <c r="G43" i="37"/>
  <c r="R42" i="37"/>
  <c r="Q42" i="37"/>
  <c r="M42" i="37"/>
  <c r="L42" i="37"/>
  <c r="H42" i="37"/>
  <c r="G42" i="37"/>
  <c r="R41" i="37"/>
  <c r="Q41" i="37"/>
  <c r="M41" i="37"/>
  <c r="L41" i="37"/>
  <c r="H41" i="37"/>
  <c r="G41" i="37"/>
  <c r="R40" i="37"/>
  <c r="Q40" i="37"/>
  <c r="M40" i="37"/>
  <c r="L40" i="37"/>
  <c r="H40" i="37"/>
  <c r="G40" i="37"/>
  <c r="R39" i="37"/>
  <c r="Q39" i="37"/>
  <c r="M39" i="37"/>
  <c r="L39" i="37"/>
  <c r="H39" i="37"/>
  <c r="G39" i="37"/>
  <c r="R38" i="37"/>
  <c r="Q38" i="37"/>
  <c r="M38" i="37"/>
  <c r="L38" i="37"/>
  <c r="H38" i="37"/>
  <c r="G38" i="37"/>
  <c r="R37" i="37"/>
  <c r="Q37" i="37"/>
  <c r="M37" i="37"/>
  <c r="L37" i="37"/>
  <c r="H37" i="37"/>
  <c r="G37" i="37"/>
  <c r="R36" i="37"/>
  <c r="Q36" i="37"/>
  <c r="M36" i="37"/>
  <c r="L36" i="37"/>
  <c r="H36" i="37"/>
  <c r="G36" i="37"/>
  <c r="R35" i="37"/>
  <c r="Q35" i="37"/>
  <c r="M35" i="37"/>
  <c r="L35" i="37"/>
  <c r="H35" i="37"/>
  <c r="G35" i="37"/>
  <c r="R34" i="37"/>
  <c r="Q34" i="37"/>
  <c r="M34" i="37"/>
  <c r="L34" i="37"/>
  <c r="H34" i="37"/>
  <c r="G34" i="37"/>
  <c r="R33" i="37"/>
  <c r="Q33" i="37"/>
  <c r="M33" i="37"/>
  <c r="L33" i="37"/>
  <c r="H33" i="37"/>
  <c r="G33" i="37"/>
  <c r="R32" i="37"/>
  <c r="Q32" i="37"/>
  <c r="M32" i="37"/>
  <c r="L32" i="37"/>
  <c r="H32" i="37"/>
  <c r="G32" i="37"/>
  <c r="R31" i="37"/>
  <c r="Q31" i="37"/>
  <c r="M31" i="37"/>
  <c r="L31" i="37"/>
  <c r="H31" i="37"/>
  <c r="G31" i="37"/>
  <c r="R30" i="37"/>
  <c r="Q30" i="37"/>
  <c r="M30" i="37"/>
  <c r="L30" i="37"/>
  <c r="H30" i="37"/>
  <c r="G30" i="37"/>
  <c r="R29" i="37"/>
  <c r="Q29" i="37"/>
  <c r="M29" i="37"/>
  <c r="L29" i="37"/>
  <c r="H29" i="37"/>
  <c r="G29" i="37"/>
  <c r="R28" i="37"/>
  <c r="Q28" i="37"/>
  <c r="M28" i="37"/>
  <c r="L28" i="37"/>
  <c r="H28" i="37"/>
  <c r="G28" i="37"/>
  <c r="R27" i="37"/>
  <c r="Q27" i="37"/>
  <c r="M27" i="37"/>
  <c r="L27" i="37"/>
  <c r="H27" i="37"/>
  <c r="G27" i="37"/>
  <c r="R26" i="37"/>
  <c r="Q26" i="37"/>
  <c r="M26" i="37"/>
  <c r="L26" i="37"/>
  <c r="H26" i="37"/>
  <c r="G26" i="37"/>
  <c r="R25" i="37"/>
  <c r="Q25" i="37"/>
  <c r="M25" i="37"/>
  <c r="L25" i="37"/>
  <c r="H25" i="37"/>
  <c r="G25" i="37"/>
  <c r="R24" i="37"/>
  <c r="Q24" i="37"/>
  <c r="M24" i="37"/>
  <c r="L24" i="37"/>
  <c r="H24" i="37"/>
  <c r="G24" i="37"/>
  <c r="R23" i="37"/>
  <c r="Q23" i="37"/>
  <c r="M23" i="37"/>
  <c r="L23" i="37"/>
  <c r="H23" i="37"/>
  <c r="G23" i="37"/>
  <c r="R22" i="37"/>
  <c r="Q22" i="37"/>
  <c r="M22" i="37"/>
  <c r="L22" i="37"/>
  <c r="H22" i="37"/>
  <c r="G22" i="37"/>
  <c r="R47" i="36"/>
  <c r="Q47" i="36"/>
  <c r="M47" i="36"/>
  <c r="L47" i="36"/>
  <c r="H47" i="36"/>
  <c r="G47" i="36"/>
  <c r="R46" i="36"/>
  <c r="Q46" i="36"/>
  <c r="M46" i="36"/>
  <c r="L46" i="36"/>
  <c r="H46" i="36"/>
  <c r="G46" i="36"/>
  <c r="R45" i="36"/>
  <c r="Q45" i="36"/>
  <c r="M45" i="36"/>
  <c r="L45" i="36"/>
  <c r="H45" i="36"/>
  <c r="G45" i="36"/>
  <c r="R44" i="36"/>
  <c r="Q44" i="36"/>
  <c r="M44" i="36"/>
  <c r="L44" i="36"/>
  <c r="H44" i="36"/>
  <c r="G44" i="36"/>
  <c r="R43" i="36"/>
  <c r="Q43" i="36"/>
  <c r="M43" i="36"/>
  <c r="L43" i="36"/>
  <c r="H43" i="36"/>
  <c r="G43" i="36"/>
  <c r="R42" i="36"/>
  <c r="Q42" i="36"/>
  <c r="M42" i="36"/>
  <c r="L42" i="36"/>
  <c r="H42" i="36"/>
  <c r="G42" i="36"/>
  <c r="R41" i="36"/>
  <c r="Q41" i="36"/>
  <c r="M41" i="36"/>
  <c r="L41" i="36"/>
  <c r="H41" i="36"/>
  <c r="G41" i="36"/>
  <c r="R40" i="36"/>
  <c r="Q40" i="36"/>
  <c r="M40" i="36"/>
  <c r="L40" i="36"/>
  <c r="H40" i="36"/>
  <c r="G40" i="36"/>
  <c r="R39" i="36"/>
  <c r="Q39" i="36"/>
  <c r="M39" i="36"/>
  <c r="L39" i="36"/>
  <c r="H39" i="36"/>
  <c r="G39" i="36"/>
  <c r="R38" i="36"/>
  <c r="Q38" i="36"/>
  <c r="M38" i="36"/>
  <c r="L38" i="36"/>
  <c r="H38" i="36"/>
  <c r="G38" i="36"/>
  <c r="R37" i="36"/>
  <c r="Q37" i="36"/>
  <c r="M37" i="36"/>
  <c r="L37" i="36"/>
  <c r="H37" i="36"/>
  <c r="G37" i="36"/>
  <c r="R36" i="36"/>
  <c r="Q36" i="36"/>
  <c r="M36" i="36"/>
  <c r="L36" i="36"/>
  <c r="H36" i="36"/>
  <c r="G36" i="36"/>
  <c r="R35" i="36"/>
  <c r="Q35" i="36"/>
  <c r="M35" i="36"/>
  <c r="L35" i="36"/>
  <c r="H35" i="36"/>
  <c r="G35" i="36"/>
  <c r="R34" i="36"/>
  <c r="Q34" i="36"/>
  <c r="M34" i="36"/>
  <c r="L34" i="36"/>
  <c r="H34" i="36"/>
  <c r="G34" i="36"/>
  <c r="R33" i="36"/>
  <c r="Q33" i="36"/>
  <c r="M33" i="36"/>
  <c r="L33" i="36"/>
  <c r="H33" i="36"/>
  <c r="G33" i="36"/>
  <c r="R32" i="36"/>
  <c r="Q32" i="36"/>
  <c r="M32" i="36"/>
  <c r="L32" i="36"/>
  <c r="H32" i="36"/>
  <c r="G32" i="36"/>
  <c r="R31" i="36"/>
  <c r="Q31" i="36"/>
  <c r="M31" i="36"/>
  <c r="L31" i="36"/>
  <c r="H31" i="36"/>
  <c r="G31" i="36"/>
  <c r="R30" i="36"/>
  <c r="Q30" i="36"/>
  <c r="M30" i="36"/>
  <c r="L30" i="36"/>
  <c r="H30" i="36"/>
  <c r="G30" i="36"/>
  <c r="R29" i="36"/>
  <c r="Q29" i="36"/>
  <c r="M29" i="36"/>
  <c r="L29" i="36"/>
  <c r="H29" i="36"/>
  <c r="G29" i="36"/>
  <c r="R28" i="36"/>
  <c r="Q28" i="36"/>
  <c r="M28" i="36"/>
  <c r="L28" i="36"/>
  <c r="H28" i="36"/>
  <c r="G28" i="36"/>
  <c r="R27" i="36"/>
  <c r="Q27" i="36"/>
  <c r="M27" i="36"/>
  <c r="L27" i="36"/>
  <c r="H27" i="36"/>
  <c r="G27" i="36"/>
  <c r="R26" i="36"/>
  <c r="Q26" i="36"/>
  <c r="M26" i="36"/>
  <c r="L26" i="36"/>
  <c r="H26" i="36"/>
  <c r="G26" i="36"/>
  <c r="R25" i="36"/>
  <c r="Q25" i="36"/>
  <c r="M25" i="36"/>
  <c r="L25" i="36"/>
  <c r="H25" i="36"/>
  <c r="G25" i="36"/>
  <c r="R24" i="36"/>
  <c r="Q24" i="36"/>
  <c r="M24" i="36"/>
  <c r="L24" i="36"/>
  <c r="H24" i="36"/>
  <c r="G24" i="36"/>
  <c r="R23" i="36"/>
  <c r="Q23" i="36"/>
  <c r="M23" i="36"/>
  <c r="L23" i="36"/>
  <c r="H23" i="36"/>
  <c r="G23" i="36"/>
  <c r="R22" i="36"/>
  <c r="Q22" i="36"/>
  <c r="M22" i="36"/>
  <c r="L22" i="36"/>
  <c r="H22" i="36"/>
  <c r="G22" i="36"/>
  <c r="R47" i="35"/>
  <c r="Q47" i="35"/>
  <c r="M47" i="35"/>
  <c r="L47" i="35"/>
  <c r="H47" i="35"/>
  <c r="G47" i="35"/>
  <c r="R46" i="35"/>
  <c r="Q46" i="35"/>
  <c r="M46" i="35"/>
  <c r="L46" i="35"/>
  <c r="H46" i="35"/>
  <c r="G46" i="35"/>
  <c r="R45" i="35"/>
  <c r="Q45" i="35"/>
  <c r="M45" i="35"/>
  <c r="L45" i="35"/>
  <c r="H45" i="35"/>
  <c r="G45" i="35"/>
  <c r="R44" i="35"/>
  <c r="Q44" i="35"/>
  <c r="M44" i="35"/>
  <c r="L44" i="35"/>
  <c r="H44" i="35"/>
  <c r="G44" i="35"/>
  <c r="R43" i="35"/>
  <c r="Q43" i="35"/>
  <c r="M43" i="35"/>
  <c r="L43" i="35"/>
  <c r="H43" i="35"/>
  <c r="G43" i="35"/>
  <c r="R42" i="35"/>
  <c r="Q42" i="35"/>
  <c r="M42" i="35"/>
  <c r="L42" i="35"/>
  <c r="H42" i="35"/>
  <c r="G42" i="35"/>
  <c r="R41" i="35"/>
  <c r="Q41" i="35"/>
  <c r="M41" i="35"/>
  <c r="L41" i="35"/>
  <c r="H41" i="35"/>
  <c r="G41" i="35"/>
  <c r="R40" i="35"/>
  <c r="Q40" i="35"/>
  <c r="M40" i="35"/>
  <c r="L40" i="35"/>
  <c r="H40" i="35"/>
  <c r="G40" i="35"/>
  <c r="R39" i="35"/>
  <c r="Q39" i="35"/>
  <c r="M39" i="35"/>
  <c r="L39" i="35"/>
  <c r="H39" i="35"/>
  <c r="G39" i="35"/>
  <c r="R38" i="35"/>
  <c r="Q38" i="35"/>
  <c r="M38" i="35"/>
  <c r="L38" i="35"/>
  <c r="H38" i="35"/>
  <c r="G38" i="35"/>
  <c r="R37" i="35"/>
  <c r="Q37" i="35"/>
  <c r="M37" i="35"/>
  <c r="L37" i="35"/>
  <c r="H37" i="35"/>
  <c r="G37" i="35"/>
  <c r="R36" i="35"/>
  <c r="Q36" i="35"/>
  <c r="M36" i="35"/>
  <c r="L36" i="35"/>
  <c r="H36" i="35"/>
  <c r="G36" i="35"/>
  <c r="R35" i="35"/>
  <c r="Q35" i="35"/>
  <c r="M35" i="35"/>
  <c r="L35" i="35"/>
  <c r="H35" i="35"/>
  <c r="G35" i="35"/>
  <c r="R34" i="35"/>
  <c r="Q34" i="35"/>
  <c r="M34" i="35"/>
  <c r="L34" i="35"/>
  <c r="H34" i="35"/>
  <c r="G34" i="35"/>
  <c r="R33" i="35"/>
  <c r="Q33" i="35"/>
  <c r="M33" i="35"/>
  <c r="L33" i="35"/>
  <c r="H33" i="35"/>
  <c r="G33" i="35"/>
  <c r="R32" i="35"/>
  <c r="Q32" i="35"/>
  <c r="M32" i="35"/>
  <c r="L32" i="35"/>
  <c r="H32" i="35"/>
  <c r="G32" i="35"/>
  <c r="R31" i="35"/>
  <c r="Q31" i="35"/>
  <c r="M31" i="35"/>
  <c r="L31" i="35"/>
  <c r="H31" i="35"/>
  <c r="G31" i="35"/>
  <c r="R30" i="35"/>
  <c r="Q30" i="35"/>
  <c r="M30" i="35"/>
  <c r="L30" i="35"/>
  <c r="H30" i="35"/>
  <c r="G30" i="35"/>
  <c r="R29" i="35"/>
  <c r="Q29" i="35"/>
  <c r="M29" i="35"/>
  <c r="L29" i="35"/>
  <c r="H29" i="35"/>
  <c r="G29" i="35"/>
  <c r="R28" i="35"/>
  <c r="Q28" i="35"/>
  <c r="M28" i="35"/>
  <c r="L28" i="35"/>
  <c r="H28" i="35"/>
  <c r="G28" i="35"/>
  <c r="R27" i="35"/>
  <c r="Q27" i="35"/>
  <c r="M27" i="35"/>
  <c r="L27" i="35"/>
  <c r="H27" i="35"/>
  <c r="G27" i="35"/>
  <c r="R26" i="35"/>
  <c r="Q26" i="35"/>
  <c r="M26" i="35"/>
  <c r="L26" i="35"/>
  <c r="H26" i="35"/>
  <c r="G26" i="35"/>
  <c r="R25" i="35"/>
  <c r="Q25" i="35"/>
  <c r="M25" i="35"/>
  <c r="L25" i="35"/>
  <c r="H25" i="35"/>
  <c r="G25" i="35"/>
  <c r="R24" i="35"/>
  <c r="Q24" i="35"/>
  <c r="M24" i="35"/>
  <c r="L24" i="35"/>
  <c r="H24" i="35"/>
  <c r="G24" i="35"/>
  <c r="R23" i="35"/>
  <c r="Q23" i="35"/>
  <c r="M23" i="35"/>
  <c r="L23" i="35"/>
  <c r="H23" i="35"/>
  <c r="G23" i="35"/>
  <c r="R22" i="35"/>
  <c r="Q22" i="35"/>
  <c r="M22" i="35"/>
  <c r="L22" i="35"/>
  <c r="H22" i="35"/>
  <c r="G22" i="35"/>
  <c r="R47" i="34"/>
  <c r="Q47" i="34"/>
  <c r="M47" i="34"/>
  <c r="L47" i="34"/>
  <c r="H47" i="34"/>
  <c r="G47" i="34"/>
  <c r="R46" i="34"/>
  <c r="Q46" i="34"/>
  <c r="M46" i="34"/>
  <c r="L46" i="34"/>
  <c r="H46" i="34"/>
  <c r="G46" i="34"/>
  <c r="R45" i="34"/>
  <c r="Q45" i="34"/>
  <c r="M45" i="34"/>
  <c r="L45" i="34"/>
  <c r="H45" i="34"/>
  <c r="G45" i="34"/>
  <c r="R44" i="34"/>
  <c r="Q44" i="34"/>
  <c r="M44" i="34"/>
  <c r="L44" i="34"/>
  <c r="H44" i="34"/>
  <c r="G44" i="34"/>
  <c r="R43" i="34"/>
  <c r="Q43" i="34"/>
  <c r="M43" i="34"/>
  <c r="L43" i="34"/>
  <c r="H43" i="34"/>
  <c r="G43" i="34"/>
  <c r="R42" i="34"/>
  <c r="Q42" i="34"/>
  <c r="M42" i="34"/>
  <c r="L42" i="34"/>
  <c r="H42" i="34"/>
  <c r="G42" i="34"/>
  <c r="R41" i="34"/>
  <c r="Q41" i="34"/>
  <c r="M41" i="34"/>
  <c r="L41" i="34"/>
  <c r="H41" i="34"/>
  <c r="G41" i="34"/>
  <c r="R40" i="34"/>
  <c r="Q40" i="34"/>
  <c r="M40" i="34"/>
  <c r="L40" i="34"/>
  <c r="H40" i="34"/>
  <c r="G40" i="34"/>
  <c r="R39" i="34"/>
  <c r="Q39" i="34"/>
  <c r="M39" i="34"/>
  <c r="L39" i="34"/>
  <c r="H39" i="34"/>
  <c r="G39" i="34"/>
  <c r="R38" i="34"/>
  <c r="Q38" i="34"/>
  <c r="M38" i="34"/>
  <c r="L38" i="34"/>
  <c r="H38" i="34"/>
  <c r="G38" i="34"/>
  <c r="R37" i="34"/>
  <c r="Q37" i="34"/>
  <c r="M37" i="34"/>
  <c r="L37" i="34"/>
  <c r="H37" i="34"/>
  <c r="G37" i="34"/>
  <c r="R36" i="34"/>
  <c r="Q36" i="34"/>
  <c r="M36" i="34"/>
  <c r="L36" i="34"/>
  <c r="H36" i="34"/>
  <c r="G36" i="34"/>
  <c r="R35" i="34"/>
  <c r="Q35" i="34"/>
  <c r="M35" i="34"/>
  <c r="L35" i="34"/>
  <c r="H35" i="34"/>
  <c r="G35" i="34"/>
  <c r="R34" i="34"/>
  <c r="Q34" i="34"/>
  <c r="M34" i="34"/>
  <c r="L34" i="34"/>
  <c r="H34" i="34"/>
  <c r="G34" i="34"/>
  <c r="R33" i="34"/>
  <c r="Q33" i="34"/>
  <c r="M33" i="34"/>
  <c r="L33" i="34"/>
  <c r="H33" i="34"/>
  <c r="G33" i="34"/>
  <c r="R32" i="34"/>
  <c r="Q32" i="34"/>
  <c r="M32" i="34"/>
  <c r="L32" i="34"/>
  <c r="H32" i="34"/>
  <c r="G32" i="34"/>
  <c r="R31" i="34"/>
  <c r="Q31" i="34"/>
  <c r="M31" i="34"/>
  <c r="L31" i="34"/>
  <c r="H31" i="34"/>
  <c r="G31" i="34"/>
  <c r="R30" i="34"/>
  <c r="Q30" i="34"/>
  <c r="M30" i="34"/>
  <c r="L30" i="34"/>
  <c r="H30" i="34"/>
  <c r="G30" i="34"/>
  <c r="R29" i="34"/>
  <c r="Q29" i="34"/>
  <c r="M29" i="34"/>
  <c r="L29" i="34"/>
  <c r="H29" i="34"/>
  <c r="G29" i="34"/>
  <c r="R28" i="34"/>
  <c r="Q28" i="34"/>
  <c r="M28" i="34"/>
  <c r="L28" i="34"/>
  <c r="H28" i="34"/>
  <c r="G28" i="34"/>
  <c r="R27" i="34"/>
  <c r="Q27" i="34"/>
  <c r="M27" i="34"/>
  <c r="L27" i="34"/>
  <c r="H27" i="34"/>
  <c r="G27" i="34"/>
  <c r="R26" i="34"/>
  <c r="Q26" i="34"/>
  <c r="M26" i="34"/>
  <c r="L26" i="34"/>
  <c r="H26" i="34"/>
  <c r="G26" i="34"/>
  <c r="R25" i="34"/>
  <c r="Q25" i="34"/>
  <c r="M25" i="34"/>
  <c r="L25" i="34"/>
  <c r="H25" i="34"/>
  <c r="G25" i="34"/>
  <c r="R24" i="34"/>
  <c r="Q24" i="34"/>
  <c r="M24" i="34"/>
  <c r="L24" i="34"/>
  <c r="H24" i="34"/>
  <c r="G24" i="34"/>
  <c r="R23" i="34"/>
  <c r="Q23" i="34"/>
  <c r="M23" i="34"/>
  <c r="L23" i="34"/>
  <c r="H23" i="34"/>
  <c r="G23" i="34"/>
  <c r="R22" i="34"/>
  <c r="Q22" i="34"/>
  <c r="M22" i="34"/>
  <c r="L22" i="34"/>
  <c r="H22" i="34"/>
  <c r="G22" i="34"/>
  <c r="R47" i="33"/>
  <c r="Q47" i="33"/>
  <c r="M47" i="33"/>
  <c r="L47" i="33"/>
  <c r="H47" i="33"/>
  <c r="G47" i="33"/>
  <c r="R46" i="33"/>
  <c r="Q46" i="33"/>
  <c r="M46" i="33"/>
  <c r="L46" i="33"/>
  <c r="H46" i="33"/>
  <c r="G46" i="33"/>
  <c r="R45" i="33"/>
  <c r="Q45" i="33"/>
  <c r="M45" i="33"/>
  <c r="L45" i="33"/>
  <c r="H45" i="33"/>
  <c r="G45" i="33"/>
  <c r="R44" i="33"/>
  <c r="Q44" i="33"/>
  <c r="M44" i="33"/>
  <c r="L44" i="33"/>
  <c r="H44" i="33"/>
  <c r="G44" i="33"/>
  <c r="R43" i="33"/>
  <c r="Q43" i="33"/>
  <c r="M43" i="33"/>
  <c r="L43" i="33"/>
  <c r="H43" i="33"/>
  <c r="G43" i="33"/>
  <c r="R42" i="33"/>
  <c r="Q42" i="33"/>
  <c r="M42" i="33"/>
  <c r="L42" i="33"/>
  <c r="H42" i="33"/>
  <c r="G42" i="33"/>
  <c r="R41" i="33"/>
  <c r="Q41" i="33"/>
  <c r="M41" i="33"/>
  <c r="L41" i="33"/>
  <c r="H41" i="33"/>
  <c r="G41" i="33"/>
  <c r="R40" i="33"/>
  <c r="Q40" i="33"/>
  <c r="M40" i="33"/>
  <c r="L40" i="33"/>
  <c r="H40" i="33"/>
  <c r="G40" i="33"/>
  <c r="R39" i="33"/>
  <c r="Q39" i="33"/>
  <c r="M39" i="33"/>
  <c r="L39" i="33"/>
  <c r="H39" i="33"/>
  <c r="G39" i="33"/>
  <c r="R38" i="33"/>
  <c r="Q38" i="33"/>
  <c r="M38" i="33"/>
  <c r="L38" i="33"/>
  <c r="H38" i="33"/>
  <c r="G38" i="33"/>
  <c r="R37" i="33"/>
  <c r="Q37" i="33"/>
  <c r="M37" i="33"/>
  <c r="L37" i="33"/>
  <c r="H37" i="33"/>
  <c r="G37" i="33"/>
  <c r="R36" i="33"/>
  <c r="Q36" i="33"/>
  <c r="M36" i="33"/>
  <c r="L36" i="33"/>
  <c r="H36" i="33"/>
  <c r="G36" i="33"/>
  <c r="R35" i="33"/>
  <c r="Q35" i="33"/>
  <c r="M35" i="33"/>
  <c r="L35" i="33"/>
  <c r="H35" i="33"/>
  <c r="G35" i="33"/>
  <c r="R34" i="33"/>
  <c r="Q34" i="33"/>
  <c r="M34" i="33"/>
  <c r="L34" i="33"/>
  <c r="H34" i="33"/>
  <c r="G34" i="33"/>
  <c r="R33" i="33"/>
  <c r="Q33" i="33"/>
  <c r="M33" i="33"/>
  <c r="L33" i="33"/>
  <c r="H33" i="33"/>
  <c r="G33" i="33"/>
  <c r="R32" i="33"/>
  <c r="Q32" i="33"/>
  <c r="M32" i="33"/>
  <c r="L32" i="33"/>
  <c r="H32" i="33"/>
  <c r="G32" i="33"/>
  <c r="R31" i="33"/>
  <c r="Q31" i="33"/>
  <c r="M31" i="33"/>
  <c r="L31" i="33"/>
  <c r="H31" i="33"/>
  <c r="G31" i="33"/>
  <c r="R30" i="33"/>
  <c r="Q30" i="33"/>
  <c r="M30" i="33"/>
  <c r="L30" i="33"/>
  <c r="H30" i="33"/>
  <c r="G30" i="33"/>
  <c r="R29" i="33"/>
  <c r="Q29" i="33"/>
  <c r="M29" i="33"/>
  <c r="L29" i="33"/>
  <c r="H29" i="33"/>
  <c r="G29" i="33"/>
  <c r="R28" i="33"/>
  <c r="Q28" i="33"/>
  <c r="M28" i="33"/>
  <c r="L28" i="33"/>
  <c r="H28" i="33"/>
  <c r="G28" i="33"/>
  <c r="R27" i="33"/>
  <c r="Q27" i="33"/>
  <c r="M27" i="33"/>
  <c r="L27" i="33"/>
  <c r="H27" i="33"/>
  <c r="G27" i="33"/>
  <c r="R26" i="33"/>
  <c r="Q26" i="33"/>
  <c r="M26" i="33"/>
  <c r="L26" i="33"/>
  <c r="H26" i="33"/>
  <c r="G26" i="33"/>
  <c r="R25" i="33"/>
  <c r="Q25" i="33"/>
  <c r="M25" i="33"/>
  <c r="L25" i="33"/>
  <c r="H25" i="33"/>
  <c r="G25" i="33"/>
  <c r="R24" i="33"/>
  <c r="Q24" i="33"/>
  <c r="M24" i="33"/>
  <c r="L24" i="33"/>
  <c r="H24" i="33"/>
  <c r="G24" i="33"/>
  <c r="R23" i="33"/>
  <c r="Q23" i="33"/>
  <c r="M23" i="33"/>
  <c r="L23" i="33"/>
  <c r="H23" i="33"/>
  <c r="G23" i="33"/>
  <c r="R22" i="33"/>
  <c r="Q22" i="33"/>
  <c r="M22" i="33"/>
  <c r="L22" i="33"/>
  <c r="H22" i="33"/>
  <c r="G22" i="33"/>
  <c r="R47" i="32"/>
  <c r="Q47" i="32"/>
  <c r="M47" i="32"/>
  <c r="L47" i="32"/>
  <c r="H47" i="32"/>
  <c r="G47" i="32"/>
  <c r="R46" i="32"/>
  <c r="Q46" i="32"/>
  <c r="M46" i="32"/>
  <c r="L46" i="32"/>
  <c r="H46" i="32"/>
  <c r="G46" i="32"/>
  <c r="R45" i="32"/>
  <c r="Q45" i="32"/>
  <c r="M45" i="32"/>
  <c r="L45" i="32"/>
  <c r="H45" i="32"/>
  <c r="G45" i="32"/>
  <c r="R44" i="32"/>
  <c r="Q44" i="32"/>
  <c r="M44" i="32"/>
  <c r="L44" i="32"/>
  <c r="H44" i="32"/>
  <c r="G44" i="32"/>
  <c r="R43" i="32"/>
  <c r="Q43" i="32"/>
  <c r="M43" i="32"/>
  <c r="L43" i="32"/>
  <c r="H43" i="32"/>
  <c r="G43" i="32"/>
  <c r="R42" i="32"/>
  <c r="Q42" i="32"/>
  <c r="M42" i="32"/>
  <c r="L42" i="32"/>
  <c r="H42" i="32"/>
  <c r="G42" i="32"/>
  <c r="R41" i="32"/>
  <c r="Q41" i="32"/>
  <c r="M41" i="32"/>
  <c r="L41" i="32"/>
  <c r="H41" i="32"/>
  <c r="G41" i="32"/>
  <c r="R40" i="32"/>
  <c r="Q40" i="32"/>
  <c r="M40" i="32"/>
  <c r="L40" i="32"/>
  <c r="H40" i="32"/>
  <c r="G40" i="32"/>
  <c r="R39" i="32"/>
  <c r="Q39" i="32"/>
  <c r="M39" i="32"/>
  <c r="L39" i="32"/>
  <c r="H39" i="32"/>
  <c r="G39" i="32"/>
  <c r="R38" i="32"/>
  <c r="Q38" i="32"/>
  <c r="M38" i="32"/>
  <c r="L38" i="32"/>
  <c r="H38" i="32"/>
  <c r="G38" i="32"/>
  <c r="R37" i="32"/>
  <c r="Q37" i="32"/>
  <c r="M37" i="32"/>
  <c r="L37" i="32"/>
  <c r="H37" i="32"/>
  <c r="G37" i="32"/>
  <c r="R36" i="32"/>
  <c r="Q36" i="32"/>
  <c r="M36" i="32"/>
  <c r="L36" i="32"/>
  <c r="H36" i="32"/>
  <c r="G36" i="32"/>
  <c r="R35" i="32"/>
  <c r="Q35" i="32"/>
  <c r="M35" i="32"/>
  <c r="L35" i="32"/>
  <c r="H35" i="32"/>
  <c r="G35" i="32"/>
  <c r="R34" i="32"/>
  <c r="Q34" i="32"/>
  <c r="M34" i="32"/>
  <c r="L34" i="32"/>
  <c r="H34" i="32"/>
  <c r="G34" i="32"/>
  <c r="R33" i="32"/>
  <c r="Q33" i="32"/>
  <c r="M33" i="32"/>
  <c r="L33" i="32"/>
  <c r="H33" i="32"/>
  <c r="G33" i="32"/>
  <c r="R32" i="32"/>
  <c r="Q32" i="32"/>
  <c r="M32" i="32"/>
  <c r="L32" i="32"/>
  <c r="H32" i="32"/>
  <c r="G32" i="32"/>
  <c r="R31" i="32"/>
  <c r="Q31" i="32"/>
  <c r="M31" i="32"/>
  <c r="L31" i="32"/>
  <c r="H31" i="32"/>
  <c r="G31" i="32"/>
  <c r="R30" i="32"/>
  <c r="Q30" i="32"/>
  <c r="M30" i="32"/>
  <c r="L30" i="32"/>
  <c r="H30" i="32"/>
  <c r="G30" i="32"/>
  <c r="R29" i="32"/>
  <c r="Q29" i="32"/>
  <c r="M29" i="32"/>
  <c r="L29" i="32"/>
  <c r="H29" i="32"/>
  <c r="G29" i="32"/>
  <c r="R28" i="32"/>
  <c r="Q28" i="32"/>
  <c r="M28" i="32"/>
  <c r="L28" i="32"/>
  <c r="H28" i="32"/>
  <c r="G28" i="32"/>
  <c r="R27" i="32"/>
  <c r="Q27" i="32"/>
  <c r="M27" i="32"/>
  <c r="L27" i="32"/>
  <c r="H27" i="32"/>
  <c r="G27" i="32"/>
  <c r="R26" i="32"/>
  <c r="Q26" i="32"/>
  <c r="M26" i="32"/>
  <c r="L26" i="32"/>
  <c r="H26" i="32"/>
  <c r="G26" i="32"/>
  <c r="R25" i="32"/>
  <c r="Q25" i="32"/>
  <c r="M25" i="32"/>
  <c r="L25" i="32"/>
  <c r="H25" i="32"/>
  <c r="G25" i="32"/>
  <c r="R24" i="32"/>
  <c r="Q24" i="32"/>
  <c r="M24" i="32"/>
  <c r="L24" i="32"/>
  <c r="H24" i="32"/>
  <c r="G24" i="32"/>
  <c r="R23" i="32"/>
  <c r="Q23" i="32"/>
  <c r="M23" i="32"/>
  <c r="L23" i="32"/>
  <c r="H23" i="32"/>
  <c r="G23" i="32"/>
  <c r="R22" i="32"/>
  <c r="Q22" i="32"/>
  <c r="M22" i="32"/>
  <c r="L22" i="32"/>
  <c r="H22" i="32"/>
  <c r="G22" i="32"/>
  <c r="R47" i="31"/>
  <c r="Q47" i="31"/>
  <c r="M47" i="31"/>
  <c r="L47" i="31"/>
  <c r="H47" i="31"/>
  <c r="G47" i="31"/>
  <c r="R46" i="31"/>
  <c r="Q46" i="31"/>
  <c r="M46" i="31"/>
  <c r="L46" i="31"/>
  <c r="H46" i="31"/>
  <c r="G46" i="31"/>
  <c r="R45" i="31"/>
  <c r="Q45" i="31"/>
  <c r="M45" i="31"/>
  <c r="L45" i="31"/>
  <c r="H45" i="31"/>
  <c r="G45" i="31"/>
  <c r="R44" i="31"/>
  <c r="Q44" i="31"/>
  <c r="M44" i="31"/>
  <c r="L44" i="31"/>
  <c r="H44" i="31"/>
  <c r="G44" i="31"/>
  <c r="R43" i="31"/>
  <c r="Q43" i="31"/>
  <c r="M43" i="31"/>
  <c r="L43" i="31"/>
  <c r="H43" i="31"/>
  <c r="G43" i="31"/>
  <c r="R42" i="31"/>
  <c r="Q42" i="31"/>
  <c r="M42" i="31"/>
  <c r="L42" i="31"/>
  <c r="H42" i="31"/>
  <c r="G42" i="31"/>
  <c r="R41" i="31"/>
  <c r="Q41" i="31"/>
  <c r="M41" i="31"/>
  <c r="L41" i="31"/>
  <c r="H41" i="31"/>
  <c r="G41" i="31"/>
  <c r="R40" i="31"/>
  <c r="Q40" i="31"/>
  <c r="M40" i="31"/>
  <c r="L40" i="31"/>
  <c r="H40" i="31"/>
  <c r="G40" i="31"/>
  <c r="R39" i="31"/>
  <c r="Q39" i="31"/>
  <c r="M39" i="31"/>
  <c r="L39" i="31"/>
  <c r="H39" i="31"/>
  <c r="G39" i="31"/>
  <c r="R38" i="31"/>
  <c r="Q38" i="31"/>
  <c r="M38" i="31"/>
  <c r="L38" i="31"/>
  <c r="H38" i="31"/>
  <c r="G38" i="31"/>
  <c r="R37" i="31"/>
  <c r="Q37" i="31"/>
  <c r="M37" i="31"/>
  <c r="L37" i="31"/>
  <c r="H37" i="31"/>
  <c r="G37" i="31"/>
  <c r="R36" i="31"/>
  <c r="Q36" i="31"/>
  <c r="M36" i="31"/>
  <c r="L36" i="31"/>
  <c r="H36" i="31"/>
  <c r="G36" i="31"/>
  <c r="R35" i="31"/>
  <c r="Q35" i="31"/>
  <c r="M35" i="31"/>
  <c r="L35" i="31"/>
  <c r="H35" i="31"/>
  <c r="G35" i="31"/>
  <c r="R34" i="31"/>
  <c r="Q34" i="31"/>
  <c r="M34" i="31"/>
  <c r="L34" i="31"/>
  <c r="H34" i="31"/>
  <c r="G34" i="31"/>
  <c r="R33" i="31"/>
  <c r="Q33" i="31"/>
  <c r="M33" i="31"/>
  <c r="L33" i="31"/>
  <c r="H33" i="31"/>
  <c r="G33" i="31"/>
  <c r="R32" i="31"/>
  <c r="Q32" i="31"/>
  <c r="M32" i="31"/>
  <c r="L32" i="31"/>
  <c r="H32" i="31"/>
  <c r="G32" i="31"/>
  <c r="R31" i="31"/>
  <c r="Q31" i="31"/>
  <c r="M31" i="31"/>
  <c r="L31" i="31"/>
  <c r="H31" i="31"/>
  <c r="G31" i="31"/>
  <c r="R30" i="31"/>
  <c r="Q30" i="31"/>
  <c r="M30" i="31"/>
  <c r="L30" i="31"/>
  <c r="H30" i="31"/>
  <c r="G30" i="31"/>
  <c r="R29" i="31"/>
  <c r="Q29" i="31"/>
  <c r="M29" i="31"/>
  <c r="L29" i="31"/>
  <c r="H29" i="31"/>
  <c r="G29" i="31"/>
  <c r="R28" i="31"/>
  <c r="Q28" i="31"/>
  <c r="M28" i="31"/>
  <c r="L28" i="31"/>
  <c r="H28" i="31"/>
  <c r="G28" i="31"/>
  <c r="R27" i="31"/>
  <c r="Q27" i="31"/>
  <c r="M27" i="31"/>
  <c r="L27" i="31"/>
  <c r="H27" i="31"/>
  <c r="G27" i="31"/>
  <c r="R26" i="31"/>
  <c r="Q26" i="31"/>
  <c r="M26" i="31"/>
  <c r="L26" i="31"/>
  <c r="H26" i="31"/>
  <c r="G26" i="31"/>
  <c r="R25" i="31"/>
  <c r="Q25" i="31"/>
  <c r="M25" i="31"/>
  <c r="L25" i="31"/>
  <c r="H25" i="31"/>
  <c r="G25" i="31"/>
  <c r="R24" i="31"/>
  <c r="Q24" i="31"/>
  <c r="M24" i="31"/>
  <c r="L24" i="31"/>
  <c r="H24" i="31"/>
  <c r="G24" i="31"/>
  <c r="R23" i="31"/>
  <c r="Q23" i="31"/>
  <c r="M23" i="31"/>
  <c r="L23" i="31"/>
  <c r="H23" i="31"/>
  <c r="G23" i="31"/>
  <c r="R22" i="31"/>
  <c r="Q22" i="31"/>
  <c r="M22" i="31"/>
  <c r="L22" i="31"/>
  <c r="H22" i="31"/>
  <c r="G22" i="31"/>
  <c r="R47" i="30"/>
  <c r="Q47" i="30"/>
  <c r="M47" i="30"/>
  <c r="L47" i="30"/>
  <c r="H47" i="30"/>
  <c r="G47" i="30"/>
  <c r="R46" i="30"/>
  <c r="Q46" i="30"/>
  <c r="M46" i="30"/>
  <c r="L46" i="30"/>
  <c r="H46" i="30"/>
  <c r="G46" i="30"/>
  <c r="R45" i="30"/>
  <c r="Q45" i="30"/>
  <c r="M45" i="30"/>
  <c r="L45" i="30"/>
  <c r="H45" i="30"/>
  <c r="G45" i="30"/>
  <c r="R44" i="30"/>
  <c r="Q44" i="30"/>
  <c r="M44" i="30"/>
  <c r="L44" i="30"/>
  <c r="H44" i="30"/>
  <c r="G44" i="30"/>
  <c r="R43" i="30"/>
  <c r="Q43" i="30"/>
  <c r="M43" i="30"/>
  <c r="L43" i="30"/>
  <c r="H43" i="30"/>
  <c r="G43" i="30"/>
  <c r="R42" i="30"/>
  <c r="Q42" i="30"/>
  <c r="M42" i="30"/>
  <c r="L42" i="30"/>
  <c r="H42" i="30"/>
  <c r="G42" i="30"/>
  <c r="R41" i="30"/>
  <c r="Q41" i="30"/>
  <c r="M41" i="30"/>
  <c r="L41" i="30"/>
  <c r="H41" i="30"/>
  <c r="G41" i="30"/>
  <c r="R40" i="30"/>
  <c r="Q40" i="30"/>
  <c r="M40" i="30"/>
  <c r="L40" i="30"/>
  <c r="H40" i="30"/>
  <c r="G40" i="30"/>
  <c r="R39" i="30"/>
  <c r="Q39" i="30"/>
  <c r="M39" i="30"/>
  <c r="L39" i="30"/>
  <c r="H39" i="30"/>
  <c r="G39" i="30"/>
  <c r="R38" i="30"/>
  <c r="Q38" i="30"/>
  <c r="M38" i="30"/>
  <c r="L38" i="30"/>
  <c r="H38" i="30"/>
  <c r="G38" i="30"/>
  <c r="R37" i="30"/>
  <c r="Q37" i="30"/>
  <c r="M37" i="30"/>
  <c r="L37" i="30"/>
  <c r="H37" i="30"/>
  <c r="G37" i="30"/>
  <c r="R36" i="30"/>
  <c r="Q36" i="30"/>
  <c r="M36" i="30"/>
  <c r="L36" i="30"/>
  <c r="H36" i="30"/>
  <c r="G36" i="30"/>
  <c r="R35" i="30"/>
  <c r="Q35" i="30"/>
  <c r="M35" i="30"/>
  <c r="L35" i="30"/>
  <c r="H35" i="30"/>
  <c r="G35" i="30"/>
  <c r="R34" i="30"/>
  <c r="Q34" i="30"/>
  <c r="M34" i="30"/>
  <c r="L34" i="30"/>
  <c r="H34" i="30"/>
  <c r="G34" i="30"/>
  <c r="R33" i="30"/>
  <c r="Q33" i="30"/>
  <c r="M33" i="30"/>
  <c r="L33" i="30"/>
  <c r="H33" i="30"/>
  <c r="G33" i="30"/>
  <c r="R32" i="30"/>
  <c r="Q32" i="30"/>
  <c r="M32" i="30"/>
  <c r="L32" i="30"/>
  <c r="H32" i="30"/>
  <c r="G32" i="30"/>
  <c r="R31" i="30"/>
  <c r="Q31" i="30"/>
  <c r="M31" i="30"/>
  <c r="L31" i="30"/>
  <c r="H31" i="30"/>
  <c r="G31" i="30"/>
  <c r="R30" i="30"/>
  <c r="Q30" i="30"/>
  <c r="M30" i="30"/>
  <c r="L30" i="30"/>
  <c r="H30" i="30"/>
  <c r="G30" i="30"/>
  <c r="R29" i="30"/>
  <c r="Q29" i="30"/>
  <c r="M29" i="30"/>
  <c r="L29" i="30"/>
  <c r="H29" i="30"/>
  <c r="G29" i="30"/>
  <c r="R28" i="30"/>
  <c r="Q28" i="30"/>
  <c r="M28" i="30"/>
  <c r="L28" i="30"/>
  <c r="H28" i="30"/>
  <c r="G28" i="30"/>
  <c r="R27" i="30"/>
  <c r="Q27" i="30"/>
  <c r="M27" i="30"/>
  <c r="L27" i="30"/>
  <c r="H27" i="30"/>
  <c r="G27" i="30"/>
  <c r="R26" i="30"/>
  <c r="Q26" i="30"/>
  <c r="M26" i="30"/>
  <c r="L26" i="30"/>
  <c r="H26" i="30"/>
  <c r="G26" i="30"/>
  <c r="R25" i="30"/>
  <c r="Q25" i="30"/>
  <c r="M25" i="30"/>
  <c r="L25" i="30"/>
  <c r="H25" i="30"/>
  <c r="G25" i="30"/>
  <c r="R24" i="30"/>
  <c r="Q24" i="30"/>
  <c r="M24" i="30"/>
  <c r="L24" i="30"/>
  <c r="H24" i="30"/>
  <c r="G24" i="30"/>
  <c r="R23" i="30"/>
  <c r="Q23" i="30"/>
  <c r="M23" i="30"/>
  <c r="L23" i="30"/>
  <c r="H23" i="30"/>
  <c r="G23" i="30"/>
  <c r="R22" i="30"/>
  <c r="Q22" i="30"/>
  <c r="M22" i="30"/>
  <c r="L22" i="30"/>
  <c r="H22" i="30"/>
  <c r="G22" i="30"/>
  <c r="R47" i="29"/>
  <c r="Q47" i="29"/>
  <c r="M47" i="29"/>
  <c r="L47" i="29"/>
  <c r="H47" i="29"/>
  <c r="G47" i="29"/>
  <c r="R46" i="29"/>
  <c r="Q46" i="29"/>
  <c r="M46" i="29"/>
  <c r="L46" i="29"/>
  <c r="H46" i="29"/>
  <c r="G46" i="29"/>
  <c r="R45" i="29"/>
  <c r="Q45" i="29"/>
  <c r="M45" i="29"/>
  <c r="L45" i="29"/>
  <c r="H45" i="29"/>
  <c r="G45" i="29"/>
  <c r="R44" i="29"/>
  <c r="Q44" i="29"/>
  <c r="M44" i="29"/>
  <c r="L44" i="29"/>
  <c r="H44" i="29"/>
  <c r="G44" i="29"/>
  <c r="R43" i="29"/>
  <c r="Q43" i="29"/>
  <c r="M43" i="29"/>
  <c r="L43" i="29"/>
  <c r="H43" i="29"/>
  <c r="G43" i="29"/>
  <c r="R42" i="29"/>
  <c r="Q42" i="29"/>
  <c r="M42" i="29"/>
  <c r="L42" i="29"/>
  <c r="H42" i="29"/>
  <c r="G42" i="29"/>
  <c r="R41" i="29"/>
  <c r="Q41" i="29"/>
  <c r="M41" i="29"/>
  <c r="L41" i="29"/>
  <c r="H41" i="29"/>
  <c r="G41" i="29"/>
  <c r="R40" i="29"/>
  <c r="Q40" i="29"/>
  <c r="M40" i="29"/>
  <c r="L40" i="29"/>
  <c r="H40" i="29"/>
  <c r="G40" i="29"/>
  <c r="R39" i="29"/>
  <c r="Q39" i="29"/>
  <c r="M39" i="29"/>
  <c r="L39" i="29"/>
  <c r="H39" i="29"/>
  <c r="G39" i="29"/>
  <c r="R38" i="29"/>
  <c r="Q38" i="29"/>
  <c r="M38" i="29"/>
  <c r="L38" i="29"/>
  <c r="H38" i="29"/>
  <c r="G38" i="29"/>
  <c r="R37" i="29"/>
  <c r="Q37" i="29"/>
  <c r="M37" i="29"/>
  <c r="L37" i="29"/>
  <c r="H37" i="29"/>
  <c r="G37" i="29"/>
  <c r="R36" i="29"/>
  <c r="Q36" i="29"/>
  <c r="M36" i="29"/>
  <c r="L36" i="29"/>
  <c r="H36" i="29"/>
  <c r="G36" i="29"/>
  <c r="R35" i="29"/>
  <c r="Q35" i="29"/>
  <c r="M35" i="29"/>
  <c r="L35" i="29"/>
  <c r="H35" i="29"/>
  <c r="G35" i="29"/>
  <c r="R34" i="29"/>
  <c r="Q34" i="29"/>
  <c r="M34" i="29"/>
  <c r="L34" i="29"/>
  <c r="H34" i="29"/>
  <c r="G34" i="29"/>
  <c r="R33" i="29"/>
  <c r="Q33" i="29"/>
  <c r="M33" i="29"/>
  <c r="L33" i="29"/>
  <c r="H33" i="29"/>
  <c r="G33" i="29"/>
  <c r="R32" i="29"/>
  <c r="Q32" i="29"/>
  <c r="M32" i="29"/>
  <c r="L32" i="29"/>
  <c r="H32" i="29"/>
  <c r="G32" i="29"/>
  <c r="R31" i="29"/>
  <c r="Q31" i="29"/>
  <c r="M31" i="29"/>
  <c r="L31" i="29"/>
  <c r="H31" i="29"/>
  <c r="G31" i="29"/>
  <c r="R30" i="29"/>
  <c r="Q30" i="29"/>
  <c r="M30" i="29"/>
  <c r="L30" i="29"/>
  <c r="H30" i="29"/>
  <c r="G30" i="29"/>
  <c r="R29" i="29"/>
  <c r="Q29" i="29"/>
  <c r="M29" i="29"/>
  <c r="L29" i="29"/>
  <c r="H29" i="29"/>
  <c r="G29" i="29"/>
  <c r="R28" i="29"/>
  <c r="Q28" i="29"/>
  <c r="M28" i="29"/>
  <c r="L28" i="29"/>
  <c r="H28" i="29"/>
  <c r="G28" i="29"/>
  <c r="R27" i="29"/>
  <c r="Q27" i="29"/>
  <c r="M27" i="29"/>
  <c r="L27" i="29"/>
  <c r="H27" i="29"/>
  <c r="G27" i="29"/>
  <c r="R26" i="29"/>
  <c r="Q26" i="29"/>
  <c r="M26" i="29"/>
  <c r="L26" i="29"/>
  <c r="H26" i="29"/>
  <c r="G26" i="29"/>
  <c r="R25" i="29"/>
  <c r="Q25" i="29"/>
  <c r="M25" i="29"/>
  <c r="L25" i="29"/>
  <c r="H25" i="29"/>
  <c r="G25" i="29"/>
  <c r="R24" i="29"/>
  <c r="Q24" i="29"/>
  <c r="M24" i="29"/>
  <c r="L24" i="29"/>
  <c r="H24" i="29"/>
  <c r="G24" i="29"/>
  <c r="R23" i="29"/>
  <c r="Q23" i="29"/>
  <c r="M23" i="29"/>
  <c r="L23" i="29"/>
  <c r="H23" i="29"/>
  <c r="G23" i="29"/>
  <c r="R22" i="29"/>
  <c r="Q22" i="29"/>
  <c r="M22" i="29"/>
  <c r="L22" i="29"/>
  <c r="H22" i="29"/>
  <c r="G22" i="29"/>
  <c r="R47" i="28"/>
  <c r="Q47" i="28"/>
  <c r="M47" i="28"/>
  <c r="L47" i="28"/>
  <c r="H47" i="28"/>
  <c r="G47" i="28"/>
  <c r="R46" i="28"/>
  <c r="Q46" i="28"/>
  <c r="M46" i="28"/>
  <c r="L46" i="28"/>
  <c r="H46" i="28"/>
  <c r="G46" i="28"/>
  <c r="R45" i="28"/>
  <c r="Q45" i="28"/>
  <c r="M45" i="28"/>
  <c r="L45" i="28"/>
  <c r="H45" i="28"/>
  <c r="G45" i="28"/>
  <c r="R44" i="28"/>
  <c r="Q44" i="28"/>
  <c r="M44" i="28"/>
  <c r="L44" i="28"/>
  <c r="H44" i="28"/>
  <c r="G44" i="28"/>
  <c r="R43" i="28"/>
  <c r="Q43" i="28"/>
  <c r="M43" i="28"/>
  <c r="L43" i="28"/>
  <c r="H43" i="28"/>
  <c r="G43" i="28"/>
  <c r="R42" i="28"/>
  <c r="Q42" i="28"/>
  <c r="M42" i="28"/>
  <c r="L42" i="28"/>
  <c r="H42" i="28"/>
  <c r="G42" i="28"/>
  <c r="R41" i="28"/>
  <c r="Q41" i="28"/>
  <c r="M41" i="28"/>
  <c r="L41" i="28"/>
  <c r="H41" i="28"/>
  <c r="G41" i="28"/>
  <c r="R40" i="28"/>
  <c r="Q40" i="28"/>
  <c r="M40" i="28"/>
  <c r="L40" i="28"/>
  <c r="H40" i="28"/>
  <c r="G40" i="28"/>
  <c r="R39" i="28"/>
  <c r="Q39" i="28"/>
  <c r="M39" i="28"/>
  <c r="L39" i="28"/>
  <c r="H39" i="28"/>
  <c r="G39" i="28"/>
  <c r="R38" i="28"/>
  <c r="Q38" i="28"/>
  <c r="M38" i="28"/>
  <c r="L38" i="28"/>
  <c r="H38" i="28"/>
  <c r="G38" i="28"/>
  <c r="R37" i="28"/>
  <c r="Q37" i="28"/>
  <c r="M37" i="28"/>
  <c r="L37" i="28"/>
  <c r="H37" i="28"/>
  <c r="G37" i="28"/>
  <c r="R36" i="28"/>
  <c r="Q36" i="28"/>
  <c r="M36" i="28"/>
  <c r="L36" i="28"/>
  <c r="H36" i="28"/>
  <c r="G36" i="28"/>
  <c r="R35" i="28"/>
  <c r="Q35" i="28"/>
  <c r="M35" i="28"/>
  <c r="L35" i="28"/>
  <c r="H35" i="28"/>
  <c r="G35" i="28"/>
  <c r="R34" i="28"/>
  <c r="Q34" i="28"/>
  <c r="M34" i="28"/>
  <c r="L34" i="28"/>
  <c r="H34" i="28"/>
  <c r="G34" i="28"/>
  <c r="R33" i="28"/>
  <c r="Q33" i="28"/>
  <c r="M33" i="28"/>
  <c r="L33" i="28"/>
  <c r="H33" i="28"/>
  <c r="G33" i="28"/>
  <c r="R32" i="28"/>
  <c r="Q32" i="28"/>
  <c r="M32" i="28"/>
  <c r="L32" i="28"/>
  <c r="H32" i="28"/>
  <c r="G32" i="28"/>
  <c r="R31" i="28"/>
  <c r="Q31" i="28"/>
  <c r="M31" i="28"/>
  <c r="L31" i="28"/>
  <c r="H31" i="28"/>
  <c r="G31" i="28"/>
  <c r="R30" i="28"/>
  <c r="Q30" i="28"/>
  <c r="M30" i="28"/>
  <c r="L30" i="28"/>
  <c r="H30" i="28"/>
  <c r="G30" i="28"/>
  <c r="R29" i="28"/>
  <c r="Q29" i="28"/>
  <c r="M29" i="28"/>
  <c r="L29" i="28"/>
  <c r="H29" i="28"/>
  <c r="G29" i="28"/>
  <c r="R28" i="28"/>
  <c r="Q28" i="28"/>
  <c r="M28" i="28"/>
  <c r="L28" i="28"/>
  <c r="H28" i="28"/>
  <c r="G28" i="28"/>
  <c r="R27" i="28"/>
  <c r="Q27" i="28"/>
  <c r="M27" i="28"/>
  <c r="L27" i="28"/>
  <c r="H27" i="28"/>
  <c r="G27" i="28"/>
  <c r="R26" i="28"/>
  <c r="Q26" i="28"/>
  <c r="M26" i="28"/>
  <c r="L26" i="28"/>
  <c r="H26" i="28"/>
  <c r="G26" i="28"/>
  <c r="R25" i="28"/>
  <c r="Q25" i="28"/>
  <c r="M25" i="28"/>
  <c r="L25" i="28"/>
  <c r="H25" i="28"/>
  <c r="G25" i="28"/>
  <c r="R24" i="28"/>
  <c r="Q24" i="28"/>
  <c r="M24" i="28"/>
  <c r="L24" i="28"/>
  <c r="H24" i="28"/>
  <c r="G24" i="28"/>
  <c r="R23" i="28"/>
  <c r="Q23" i="28"/>
  <c r="M23" i="28"/>
  <c r="L23" i="28"/>
  <c r="H23" i="28"/>
  <c r="G23" i="28"/>
  <c r="R22" i="28"/>
  <c r="Q22" i="28"/>
  <c r="M22" i="28"/>
  <c r="L22" i="28"/>
  <c r="H22" i="28"/>
  <c r="G22" i="28"/>
  <c r="R47" i="27"/>
  <c r="Q47" i="27"/>
  <c r="M47" i="27"/>
  <c r="L47" i="27"/>
  <c r="H47" i="27"/>
  <c r="G47" i="27"/>
  <c r="R46" i="27"/>
  <c r="Q46" i="27"/>
  <c r="M46" i="27"/>
  <c r="L46" i="27"/>
  <c r="H46" i="27"/>
  <c r="G46" i="27"/>
  <c r="R45" i="27"/>
  <c r="Q45" i="27"/>
  <c r="M45" i="27"/>
  <c r="L45" i="27"/>
  <c r="H45" i="27"/>
  <c r="G45" i="27"/>
  <c r="R44" i="27"/>
  <c r="Q44" i="27"/>
  <c r="M44" i="27"/>
  <c r="L44" i="27"/>
  <c r="H44" i="27"/>
  <c r="G44" i="27"/>
  <c r="R43" i="27"/>
  <c r="Q43" i="27"/>
  <c r="M43" i="27"/>
  <c r="L43" i="27"/>
  <c r="H43" i="27"/>
  <c r="G43" i="27"/>
  <c r="R42" i="27"/>
  <c r="Q42" i="27"/>
  <c r="M42" i="27"/>
  <c r="L42" i="27"/>
  <c r="H42" i="27"/>
  <c r="G42" i="27"/>
  <c r="R41" i="27"/>
  <c r="Q41" i="27"/>
  <c r="M41" i="27"/>
  <c r="L41" i="27"/>
  <c r="H41" i="27"/>
  <c r="G41" i="27"/>
  <c r="R40" i="27"/>
  <c r="Q40" i="27"/>
  <c r="M40" i="27"/>
  <c r="L40" i="27"/>
  <c r="H40" i="27"/>
  <c r="G40" i="27"/>
  <c r="R39" i="27"/>
  <c r="Q39" i="27"/>
  <c r="M39" i="27"/>
  <c r="L39" i="27"/>
  <c r="H39" i="27"/>
  <c r="G39" i="27"/>
  <c r="R38" i="27"/>
  <c r="Q38" i="27"/>
  <c r="M38" i="27"/>
  <c r="L38" i="27"/>
  <c r="H38" i="27"/>
  <c r="G38" i="27"/>
  <c r="R37" i="27"/>
  <c r="Q37" i="27"/>
  <c r="M37" i="27"/>
  <c r="L37" i="27"/>
  <c r="H37" i="27"/>
  <c r="G37" i="27"/>
  <c r="R36" i="27"/>
  <c r="Q36" i="27"/>
  <c r="M36" i="27"/>
  <c r="L36" i="27"/>
  <c r="H36" i="27"/>
  <c r="G36" i="27"/>
  <c r="R35" i="27"/>
  <c r="Q35" i="27"/>
  <c r="M35" i="27"/>
  <c r="L35" i="27"/>
  <c r="H35" i="27"/>
  <c r="G35" i="27"/>
  <c r="R34" i="27"/>
  <c r="Q34" i="27"/>
  <c r="M34" i="27"/>
  <c r="L34" i="27"/>
  <c r="H34" i="27"/>
  <c r="G34" i="27"/>
  <c r="R33" i="27"/>
  <c r="Q33" i="27"/>
  <c r="M33" i="27"/>
  <c r="L33" i="27"/>
  <c r="H33" i="27"/>
  <c r="G33" i="27"/>
  <c r="R32" i="27"/>
  <c r="Q32" i="27"/>
  <c r="M32" i="27"/>
  <c r="L32" i="27"/>
  <c r="H32" i="27"/>
  <c r="G32" i="27"/>
  <c r="R31" i="27"/>
  <c r="Q31" i="27"/>
  <c r="M31" i="27"/>
  <c r="L31" i="27"/>
  <c r="H31" i="27"/>
  <c r="G31" i="27"/>
  <c r="R30" i="27"/>
  <c r="Q30" i="27"/>
  <c r="M30" i="27"/>
  <c r="L30" i="27"/>
  <c r="H30" i="27"/>
  <c r="G30" i="27"/>
  <c r="R29" i="27"/>
  <c r="Q29" i="27"/>
  <c r="M29" i="27"/>
  <c r="L29" i="27"/>
  <c r="H29" i="27"/>
  <c r="G29" i="27"/>
  <c r="R28" i="27"/>
  <c r="Q28" i="27"/>
  <c r="M28" i="27"/>
  <c r="L28" i="27"/>
  <c r="H28" i="27"/>
  <c r="G28" i="27"/>
  <c r="R27" i="27"/>
  <c r="Q27" i="27"/>
  <c r="M27" i="27"/>
  <c r="L27" i="27"/>
  <c r="H27" i="27"/>
  <c r="G27" i="27"/>
  <c r="R26" i="27"/>
  <c r="Q26" i="27"/>
  <c r="M26" i="27"/>
  <c r="L26" i="27"/>
  <c r="H26" i="27"/>
  <c r="G26" i="27"/>
  <c r="R25" i="27"/>
  <c r="Q25" i="27"/>
  <c r="M25" i="27"/>
  <c r="L25" i="27"/>
  <c r="H25" i="27"/>
  <c r="G25" i="27"/>
  <c r="R24" i="27"/>
  <c r="Q24" i="27"/>
  <c r="M24" i="27"/>
  <c r="L24" i="27"/>
  <c r="H24" i="27"/>
  <c r="G24" i="27"/>
  <c r="R23" i="27"/>
  <c r="Q23" i="27"/>
  <c r="M23" i="27"/>
  <c r="L23" i="27"/>
  <c r="H23" i="27"/>
  <c r="G23" i="27"/>
  <c r="Q22" i="27"/>
  <c r="M22" i="27"/>
  <c r="L22" i="27"/>
  <c r="H22" i="27"/>
  <c r="G22" i="27"/>
  <c r="R47" i="26"/>
  <c r="Q47" i="26"/>
  <c r="M47" i="26"/>
  <c r="L47" i="26"/>
  <c r="H47" i="26"/>
  <c r="G47" i="26"/>
  <c r="R46" i="26"/>
  <c r="Q46" i="26"/>
  <c r="M46" i="26"/>
  <c r="L46" i="26"/>
  <c r="H46" i="26"/>
  <c r="G46" i="26"/>
  <c r="R45" i="26"/>
  <c r="Q45" i="26"/>
  <c r="M45" i="26"/>
  <c r="L45" i="26"/>
  <c r="H45" i="26"/>
  <c r="G45" i="26"/>
  <c r="R44" i="26"/>
  <c r="Q44" i="26"/>
  <c r="M44" i="26"/>
  <c r="L44" i="26"/>
  <c r="H44" i="26"/>
  <c r="G44" i="26"/>
  <c r="R43" i="26"/>
  <c r="Q43" i="26"/>
  <c r="M43" i="26"/>
  <c r="L43" i="26"/>
  <c r="H43" i="26"/>
  <c r="G43" i="26"/>
  <c r="R42" i="26"/>
  <c r="Q42" i="26"/>
  <c r="M42" i="26"/>
  <c r="L42" i="26"/>
  <c r="H42" i="26"/>
  <c r="G42" i="26"/>
  <c r="R41" i="26"/>
  <c r="Q41" i="26"/>
  <c r="M41" i="26"/>
  <c r="L41" i="26"/>
  <c r="H41" i="26"/>
  <c r="G41" i="26"/>
  <c r="R40" i="26"/>
  <c r="Q40" i="26"/>
  <c r="M40" i="26"/>
  <c r="L40" i="26"/>
  <c r="H40" i="26"/>
  <c r="G40" i="26"/>
  <c r="R39" i="26"/>
  <c r="Q39" i="26"/>
  <c r="M39" i="26"/>
  <c r="L39" i="26"/>
  <c r="H39" i="26"/>
  <c r="G39" i="26"/>
  <c r="R38" i="26"/>
  <c r="Q38" i="26"/>
  <c r="M38" i="26"/>
  <c r="L38" i="26"/>
  <c r="H38" i="26"/>
  <c r="G38" i="26"/>
  <c r="R37" i="26"/>
  <c r="Q37" i="26"/>
  <c r="M37" i="26"/>
  <c r="L37" i="26"/>
  <c r="H37" i="26"/>
  <c r="G37" i="26"/>
  <c r="R36" i="26"/>
  <c r="Q36" i="26"/>
  <c r="M36" i="26"/>
  <c r="L36" i="26"/>
  <c r="H36" i="26"/>
  <c r="G36" i="26"/>
  <c r="R35" i="26"/>
  <c r="Q35" i="26"/>
  <c r="M35" i="26"/>
  <c r="L35" i="26"/>
  <c r="H35" i="26"/>
  <c r="G35" i="26"/>
  <c r="R34" i="26"/>
  <c r="Q34" i="26"/>
  <c r="M34" i="26"/>
  <c r="L34" i="26"/>
  <c r="H34" i="26"/>
  <c r="G34" i="26"/>
  <c r="R33" i="26"/>
  <c r="Q33" i="26"/>
  <c r="M33" i="26"/>
  <c r="L33" i="26"/>
  <c r="H33" i="26"/>
  <c r="G33" i="26"/>
  <c r="R32" i="26"/>
  <c r="Q32" i="26"/>
  <c r="M32" i="26"/>
  <c r="L32" i="26"/>
  <c r="H32" i="26"/>
  <c r="G32" i="26"/>
  <c r="R31" i="26"/>
  <c r="Q31" i="26"/>
  <c r="M31" i="26"/>
  <c r="L31" i="26"/>
  <c r="H31" i="26"/>
  <c r="G31" i="26"/>
  <c r="R30" i="26"/>
  <c r="Q30" i="26"/>
  <c r="M30" i="26"/>
  <c r="L30" i="26"/>
  <c r="H30" i="26"/>
  <c r="G30" i="26"/>
  <c r="R29" i="26"/>
  <c r="Q29" i="26"/>
  <c r="M29" i="26"/>
  <c r="L29" i="26"/>
  <c r="H29" i="26"/>
  <c r="G29" i="26"/>
  <c r="R28" i="26"/>
  <c r="Q28" i="26"/>
  <c r="M28" i="26"/>
  <c r="L28" i="26"/>
  <c r="H28" i="26"/>
  <c r="G28" i="26"/>
  <c r="R27" i="26"/>
  <c r="Q27" i="26"/>
  <c r="M27" i="26"/>
  <c r="L27" i="26"/>
  <c r="H27" i="26"/>
  <c r="G27" i="26"/>
  <c r="R26" i="26"/>
  <c r="Q26" i="26"/>
  <c r="M26" i="26"/>
  <c r="L26" i="26"/>
  <c r="H26" i="26"/>
  <c r="G26" i="26"/>
  <c r="R25" i="26"/>
  <c r="Q25" i="26"/>
  <c r="M25" i="26"/>
  <c r="L25" i="26"/>
  <c r="H25" i="26"/>
  <c r="G25" i="26"/>
  <c r="R24" i="26"/>
  <c r="Q24" i="26"/>
  <c r="M24" i="26"/>
  <c r="L24" i="26"/>
  <c r="H24" i="26"/>
  <c r="G24" i="26"/>
  <c r="R23" i="26"/>
  <c r="Q23" i="26"/>
  <c r="M23" i="26"/>
  <c r="L23" i="26"/>
  <c r="H23" i="26"/>
  <c r="G23" i="26"/>
  <c r="R22" i="26"/>
  <c r="Q22" i="26"/>
  <c r="M22" i="26"/>
  <c r="L22" i="26"/>
  <c r="H22" i="26"/>
  <c r="G22" i="26"/>
  <c r="R47" i="25"/>
  <c r="Q47" i="25"/>
  <c r="M47" i="25"/>
  <c r="L47" i="25"/>
  <c r="H47" i="25"/>
  <c r="G47" i="25"/>
  <c r="R46" i="25"/>
  <c r="Q46" i="25"/>
  <c r="M46" i="25"/>
  <c r="L46" i="25"/>
  <c r="H46" i="25"/>
  <c r="G46" i="25"/>
  <c r="R45" i="25"/>
  <c r="M45" i="25"/>
  <c r="H45" i="25"/>
  <c r="G45" i="25"/>
  <c r="R44" i="25"/>
  <c r="M44" i="25"/>
  <c r="H44" i="25"/>
  <c r="R43" i="25"/>
  <c r="M43" i="25"/>
  <c r="H43" i="25"/>
  <c r="Q42" i="25"/>
  <c r="Q39" i="25"/>
  <c r="Q38" i="25"/>
  <c r="G37" i="25"/>
  <c r="Q35" i="25"/>
  <c r="L35" i="25"/>
  <c r="Q34" i="25"/>
  <c r="G33" i="25"/>
  <c r="R31" i="25"/>
  <c r="Q30" i="25"/>
  <c r="H30" i="25"/>
  <c r="R27" i="25"/>
  <c r="G25" i="25"/>
  <c r="R47" i="24"/>
  <c r="Q47" i="24"/>
  <c r="M47" i="24"/>
  <c r="L47" i="24"/>
  <c r="H47" i="24"/>
  <c r="G47" i="24"/>
  <c r="R46" i="24"/>
  <c r="Q46" i="24"/>
  <c r="M46" i="24"/>
  <c r="L46" i="24"/>
  <c r="H46" i="24"/>
  <c r="G46" i="24"/>
  <c r="R45" i="24"/>
  <c r="Q45" i="24"/>
  <c r="M45" i="24"/>
  <c r="L45" i="24"/>
  <c r="H45" i="24"/>
  <c r="G45" i="24"/>
  <c r="R44" i="24"/>
  <c r="Q44" i="24"/>
  <c r="M44" i="24"/>
  <c r="L44" i="24"/>
  <c r="H44" i="24"/>
  <c r="G44" i="24"/>
  <c r="R43" i="24"/>
  <c r="Q43" i="24"/>
  <c r="M43" i="24"/>
  <c r="L43" i="24"/>
  <c r="H43" i="24"/>
  <c r="G43" i="24"/>
  <c r="R42" i="24"/>
  <c r="Q42" i="24"/>
  <c r="M42" i="24"/>
  <c r="L42" i="24"/>
  <c r="H42" i="24"/>
  <c r="G42" i="24"/>
  <c r="R41" i="24"/>
  <c r="Q41" i="24"/>
  <c r="M41" i="24"/>
  <c r="L41" i="24"/>
  <c r="H41" i="24"/>
  <c r="G41" i="24"/>
  <c r="R40" i="24"/>
  <c r="Q40" i="24"/>
  <c r="M40" i="24"/>
  <c r="L40" i="24"/>
  <c r="H40" i="24"/>
  <c r="G40" i="24"/>
  <c r="R39" i="24"/>
  <c r="Q39" i="24"/>
  <c r="M39" i="24"/>
  <c r="L39" i="24"/>
  <c r="H39" i="24"/>
  <c r="G39" i="24"/>
  <c r="R38" i="24"/>
  <c r="Q38" i="24"/>
  <c r="M38" i="24"/>
  <c r="L38" i="24"/>
  <c r="H38" i="24"/>
  <c r="G38" i="24"/>
  <c r="R37" i="24"/>
  <c r="Q37" i="24"/>
  <c r="M37" i="24"/>
  <c r="L37" i="24"/>
  <c r="H37" i="24"/>
  <c r="G37" i="24"/>
  <c r="R36" i="24"/>
  <c r="Q36" i="24"/>
  <c r="M36" i="24"/>
  <c r="L36" i="24"/>
  <c r="H36" i="24"/>
  <c r="G36" i="24"/>
  <c r="R35" i="24"/>
  <c r="Q35" i="24"/>
  <c r="M35" i="24"/>
  <c r="L35" i="24"/>
  <c r="H35" i="24"/>
  <c r="G35" i="24"/>
  <c r="R34" i="24"/>
  <c r="Q34" i="24"/>
  <c r="M34" i="24"/>
  <c r="L34" i="24"/>
  <c r="H34" i="24"/>
  <c r="G34" i="24"/>
  <c r="R33" i="24"/>
  <c r="Q33" i="24"/>
  <c r="M33" i="24"/>
  <c r="L33" i="24"/>
  <c r="H33" i="24"/>
  <c r="G33" i="24"/>
  <c r="R32" i="24"/>
  <c r="Q32" i="24"/>
  <c r="M32" i="24"/>
  <c r="L32" i="24"/>
  <c r="H32" i="24"/>
  <c r="G32" i="24"/>
  <c r="R31" i="24"/>
  <c r="Q31" i="24"/>
  <c r="M31" i="24"/>
  <c r="L31" i="24"/>
  <c r="H31" i="24"/>
  <c r="G31" i="24"/>
  <c r="R30" i="24"/>
  <c r="Q30" i="24"/>
  <c r="M30" i="24"/>
  <c r="L30" i="24"/>
  <c r="H30" i="24"/>
  <c r="G30" i="24"/>
  <c r="R29" i="24"/>
  <c r="Q29" i="24"/>
  <c r="M29" i="24"/>
  <c r="L29" i="24"/>
  <c r="H29" i="24"/>
  <c r="G29" i="24"/>
  <c r="R28" i="24"/>
  <c r="Q28" i="24"/>
  <c r="M28" i="24"/>
  <c r="L28" i="24"/>
  <c r="H28" i="24"/>
  <c r="G28" i="24"/>
  <c r="R27" i="24"/>
  <c r="Q27" i="24"/>
  <c r="M27" i="24"/>
  <c r="L27" i="24"/>
  <c r="H27" i="24"/>
  <c r="G27" i="24"/>
  <c r="R26" i="24"/>
  <c r="Q26" i="24"/>
  <c r="M26" i="24"/>
  <c r="L26" i="24"/>
  <c r="H26" i="24"/>
  <c r="G26" i="24"/>
  <c r="R25" i="24"/>
  <c r="Q25" i="24"/>
  <c r="M25" i="24"/>
  <c r="L25" i="24"/>
  <c r="H25" i="24"/>
  <c r="G25" i="24"/>
  <c r="R24" i="24"/>
  <c r="Q24" i="24"/>
  <c r="M24" i="24"/>
  <c r="L24" i="24"/>
  <c r="H24" i="24"/>
  <c r="G24" i="24"/>
  <c r="R23" i="24"/>
  <c r="Q23" i="24"/>
  <c r="M23" i="24"/>
  <c r="L23" i="24"/>
  <c r="H23" i="24"/>
  <c r="G23" i="24"/>
  <c r="R22" i="24"/>
  <c r="Q22" i="24"/>
  <c r="M22" i="24"/>
  <c r="L22" i="24"/>
  <c r="H22" i="24"/>
  <c r="G22" i="24"/>
  <c r="R47" i="23"/>
  <c r="Q47" i="23"/>
  <c r="M47" i="23"/>
  <c r="L47" i="23"/>
  <c r="H47" i="23"/>
  <c r="G47" i="23"/>
  <c r="R46" i="23"/>
  <c r="Q46" i="23"/>
  <c r="M46" i="23"/>
  <c r="L46" i="23"/>
  <c r="H46" i="23"/>
  <c r="G46" i="23"/>
  <c r="R45" i="23"/>
  <c r="Q45" i="23"/>
  <c r="M45" i="23"/>
  <c r="L45" i="23"/>
  <c r="H45" i="23"/>
  <c r="G45" i="23"/>
  <c r="R44" i="23"/>
  <c r="Q44" i="23"/>
  <c r="M44" i="23"/>
  <c r="L44" i="23"/>
  <c r="H44" i="23"/>
  <c r="G44" i="23"/>
  <c r="R43" i="23"/>
  <c r="Q43" i="23"/>
  <c r="M43" i="23"/>
  <c r="L43" i="23"/>
  <c r="H43" i="23"/>
  <c r="G43" i="23"/>
  <c r="R42" i="23"/>
  <c r="Q42" i="23"/>
  <c r="M42" i="23"/>
  <c r="L42" i="23"/>
  <c r="H42" i="23"/>
  <c r="G42" i="23"/>
  <c r="R41" i="23"/>
  <c r="Q41" i="23"/>
  <c r="M41" i="23"/>
  <c r="L41" i="23"/>
  <c r="H41" i="23"/>
  <c r="G41" i="23"/>
  <c r="R40" i="23"/>
  <c r="Q40" i="23"/>
  <c r="M40" i="23"/>
  <c r="L40" i="23"/>
  <c r="H40" i="23"/>
  <c r="G40" i="23"/>
  <c r="R39" i="23"/>
  <c r="Q39" i="23"/>
  <c r="M39" i="23"/>
  <c r="L39" i="23"/>
  <c r="H39" i="23"/>
  <c r="G39" i="23"/>
  <c r="R38" i="23"/>
  <c r="Q38" i="23"/>
  <c r="M38" i="23"/>
  <c r="L38" i="23"/>
  <c r="H38" i="23"/>
  <c r="G38" i="23"/>
  <c r="R37" i="23"/>
  <c r="Q37" i="23"/>
  <c r="M37" i="23"/>
  <c r="L37" i="23"/>
  <c r="H37" i="23"/>
  <c r="G37" i="23"/>
  <c r="R36" i="23"/>
  <c r="Q36" i="23"/>
  <c r="M36" i="23"/>
  <c r="L36" i="23"/>
  <c r="H36" i="23"/>
  <c r="G36" i="23"/>
  <c r="R35" i="23"/>
  <c r="Q35" i="23"/>
  <c r="M35" i="23"/>
  <c r="L35" i="23"/>
  <c r="H35" i="23"/>
  <c r="G35" i="23"/>
  <c r="R34" i="23"/>
  <c r="Q34" i="23"/>
  <c r="M34" i="23"/>
  <c r="L34" i="23"/>
  <c r="H34" i="23"/>
  <c r="G34" i="23"/>
  <c r="R33" i="23"/>
  <c r="Q33" i="23"/>
  <c r="M33" i="23"/>
  <c r="L33" i="23"/>
  <c r="H33" i="23"/>
  <c r="G33" i="23"/>
  <c r="R32" i="23"/>
  <c r="Q32" i="23"/>
  <c r="M32" i="23"/>
  <c r="L32" i="23"/>
  <c r="H32" i="23"/>
  <c r="G32" i="23"/>
  <c r="R31" i="23"/>
  <c r="Q31" i="23"/>
  <c r="M31" i="23"/>
  <c r="L31" i="23"/>
  <c r="H31" i="23"/>
  <c r="G31" i="23"/>
  <c r="R30" i="23"/>
  <c r="Q30" i="23"/>
  <c r="M30" i="23"/>
  <c r="L30" i="23"/>
  <c r="H30" i="23"/>
  <c r="G30" i="23"/>
  <c r="R29" i="23"/>
  <c r="Q29" i="23"/>
  <c r="M29" i="23"/>
  <c r="L29" i="23"/>
  <c r="H29" i="23"/>
  <c r="G29" i="23"/>
  <c r="R28" i="23"/>
  <c r="Q28" i="23"/>
  <c r="M28" i="23"/>
  <c r="L28" i="23"/>
  <c r="H28" i="23"/>
  <c r="G28" i="23"/>
  <c r="R27" i="23"/>
  <c r="Q27" i="23"/>
  <c r="M27" i="23"/>
  <c r="L27" i="23"/>
  <c r="H27" i="23"/>
  <c r="G27" i="23"/>
  <c r="R26" i="23"/>
  <c r="Q26" i="23"/>
  <c r="M26" i="23"/>
  <c r="L26" i="23"/>
  <c r="H26" i="23"/>
  <c r="G26" i="23"/>
  <c r="R25" i="23"/>
  <c r="Q25" i="23"/>
  <c r="M25" i="23"/>
  <c r="L25" i="23"/>
  <c r="H25" i="23"/>
  <c r="G25" i="23"/>
  <c r="R24" i="23"/>
  <c r="Q24" i="23"/>
  <c r="M24" i="23"/>
  <c r="L24" i="23"/>
  <c r="H24" i="23"/>
  <c r="G24" i="23"/>
  <c r="R23" i="23"/>
  <c r="Q23" i="23"/>
  <c r="M23" i="23"/>
  <c r="L23" i="23"/>
  <c r="H23" i="23"/>
  <c r="G23" i="23"/>
  <c r="R22" i="23"/>
  <c r="Q22" i="23"/>
  <c r="M22" i="23"/>
  <c r="L22" i="23"/>
  <c r="H22" i="23"/>
  <c r="G22" i="23"/>
  <c r="R47" i="22"/>
  <c r="Q47" i="22"/>
  <c r="M47" i="22"/>
  <c r="L47" i="22"/>
  <c r="H47" i="22"/>
  <c r="G47" i="22"/>
  <c r="R46" i="22"/>
  <c r="Q46" i="22"/>
  <c r="M46" i="22"/>
  <c r="L46" i="22"/>
  <c r="H46" i="22"/>
  <c r="G46" i="22"/>
  <c r="R45" i="22"/>
  <c r="Q45" i="22"/>
  <c r="M45" i="22"/>
  <c r="L45" i="22"/>
  <c r="H45" i="22"/>
  <c r="G45" i="22"/>
  <c r="R44" i="22"/>
  <c r="Q44" i="22"/>
  <c r="M44" i="22"/>
  <c r="L44" i="22"/>
  <c r="H44" i="22"/>
  <c r="G44" i="22"/>
  <c r="R43" i="22"/>
  <c r="Q43" i="22"/>
  <c r="M43" i="22"/>
  <c r="L43" i="22"/>
  <c r="H43" i="22"/>
  <c r="G43" i="22"/>
  <c r="R42" i="22"/>
  <c r="Q42" i="22"/>
  <c r="M42" i="22"/>
  <c r="L42" i="22"/>
  <c r="H42" i="22"/>
  <c r="G42" i="22"/>
  <c r="R41" i="22"/>
  <c r="Q41" i="22"/>
  <c r="M41" i="22"/>
  <c r="L41" i="22"/>
  <c r="H41" i="22"/>
  <c r="G41" i="22"/>
  <c r="R40" i="22"/>
  <c r="Q40" i="22"/>
  <c r="M40" i="22"/>
  <c r="L40" i="22"/>
  <c r="H40" i="22"/>
  <c r="G40" i="22"/>
  <c r="R39" i="22"/>
  <c r="Q39" i="22"/>
  <c r="M39" i="22"/>
  <c r="L39" i="22"/>
  <c r="H39" i="22"/>
  <c r="G39" i="22"/>
  <c r="R38" i="22"/>
  <c r="Q38" i="22"/>
  <c r="M38" i="22"/>
  <c r="L38" i="22"/>
  <c r="H38" i="22"/>
  <c r="G38" i="22"/>
  <c r="R37" i="22"/>
  <c r="Q37" i="22"/>
  <c r="M37" i="22"/>
  <c r="L37" i="22"/>
  <c r="H37" i="22"/>
  <c r="G37" i="22"/>
  <c r="R36" i="22"/>
  <c r="Q36" i="22"/>
  <c r="M36" i="22"/>
  <c r="L36" i="22"/>
  <c r="H36" i="22"/>
  <c r="G36" i="22"/>
  <c r="R35" i="22"/>
  <c r="Q35" i="22"/>
  <c r="M35" i="22"/>
  <c r="L35" i="22"/>
  <c r="H35" i="22"/>
  <c r="G35" i="22"/>
  <c r="R34" i="22"/>
  <c r="Q34" i="22"/>
  <c r="M34" i="22"/>
  <c r="L34" i="22"/>
  <c r="H34" i="22"/>
  <c r="G34" i="22"/>
  <c r="R33" i="22"/>
  <c r="Q33" i="22"/>
  <c r="M33" i="22"/>
  <c r="L33" i="22"/>
  <c r="H33" i="22"/>
  <c r="G33" i="22"/>
  <c r="R32" i="22"/>
  <c r="Q32" i="22"/>
  <c r="M32" i="22"/>
  <c r="L32" i="22"/>
  <c r="H32" i="22"/>
  <c r="G32" i="22"/>
  <c r="R31" i="22"/>
  <c r="Q31" i="22"/>
  <c r="M31" i="22"/>
  <c r="L31" i="22"/>
  <c r="H31" i="22"/>
  <c r="G31" i="22"/>
  <c r="R30" i="22"/>
  <c r="Q30" i="22"/>
  <c r="M30" i="22"/>
  <c r="L30" i="22"/>
  <c r="H30" i="22"/>
  <c r="G30" i="22"/>
  <c r="R29" i="22"/>
  <c r="Q29" i="22"/>
  <c r="M29" i="22"/>
  <c r="L29" i="22"/>
  <c r="H29" i="22"/>
  <c r="G29" i="22"/>
  <c r="R28" i="22"/>
  <c r="Q28" i="22"/>
  <c r="M28" i="22"/>
  <c r="L28" i="22"/>
  <c r="H28" i="22"/>
  <c r="G28" i="22"/>
  <c r="R27" i="22"/>
  <c r="Q27" i="22"/>
  <c r="M27" i="22"/>
  <c r="L27" i="22"/>
  <c r="H27" i="22"/>
  <c r="G27" i="22"/>
  <c r="R26" i="22"/>
  <c r="Q26" i="22"/>
  <c r="M26" i="22"/>
  <c r="L26" i="22"/>
  <c r="H26" i="22"/>
  <c r="G26" i="22"/>
  <c r="R25" i="22"/>
  <c r="Q25" i="22"/>
  <c r="M25" i="22"/>
  <c r="L25" i="22"/>
  <c r="H25" i="22"/>
  <c r="G25" i="22"/>
  <c r="R24" i="22"/>
  <c r="Q24" i="22"/>
  <c r="M24" i="22"/>
  <c r="L24" i="22"/>
  <c r="H24" i="22"/>
  <c r="G24" i="22"/>
  <c r="R23" i="22"/>
  <c r="Q23" i="22"/>
  <c r="M23" i="22"/>
  <c r="L23" i="22"/>
  <c r="H23" i="22"/>
  <c r="G23" i="22"/>
  <c r="R22" i="22"/>
  <c r="Q22" i="22"/>
  <c r="M22" i="22"/>
  <c r="L22" i="22"/>
  <c r="H22" i="22"/>
  <c r="G22" i="22"/>
  <c r="R47" i="21"/>
  <c r="Q47" i="21"/>
  <c r="M47" i="21"/>
  <c r="L47" i="21"/>
  <c r="H47" i="21"/>
  <c r="G47" i="21"/>
  <c r="R46" i="21"/>
  <c r="Q46" i="21"/>
  <c r="M46" i="21"/>
  <c r="L46" i="21"/>
  <c r="H46" i="21"/>
  <c r="G46" i="21"/>
  <c r="R45" i="21"/>
  <c r="Q45" i="21"/>
  <c r="M45" i="21"/>
  <c r="L45" i="21"/>
  <c r="H45" i="21"/>
  <c r="G45" i="21"/>
  <c r="R44" i="21"/>
  <c r="Q44" i="21"/>
  <c r="M44" i="21"/>
  <c r="L44" i="21"/>
  <c r="H44" i="21"/>
  <c r="G44" i="21"/>
  <c r="R43" i="21"/>
  <c r="Q43" i="21"/>
  <c r="M43" i="21"/>
  <c r="L43" i="21"/>
  <c r="H43" i="21"/>
  <c r="G43" i="21"/>
  <c r="R42" i="21"/>
  <c r="Q42" i="21"/>
  <c r="M42" i="21"/>
  <c r="L42" i="21"/>
  <c r="H42" i="21"/>
  <c r="G42" i="21"/>
  <c r="R41" i="21"/>
  <c r="Q41" i="21"/>
  <c r="M41" i="21"/>
  <c r="L41" i="21"/>
  <c r="H41" i="21"/>
  <c r="G41" i="21"/>
  <c r="R40" i="21"/>
  <c r="Q40" i="21"/>
  <c r="M40" i="21"/>
  <c r="L40" i="21"/>
  <c r="H40" i="21"/>
  <c r="G40" i="21"/>
  <c r="R39" i="21"/>
  <c r="Q39" i="21"/>
  <c r="M39" i="21"/>
  <c r="L39" i="21"/>
  <c r="H39" i="21"/>
  <c r="G39" i="21"/>
  <c r="R38" i="21"/>
  <c r="Q38" i="21"/>
  <c r="M38" i="21"/>
  <c r="L38" i="21"/>
  <c r="H38" i="21"/>
  <c r="G38" i="21"/>
  <c r="R37" i="21"/>
  <c r="Q37" i="21"/>
  <c r="M37" i="21"/>
  <c r="L37" i="21"/>
  <c r="H37" i="21"/>
  <c r="G37" i="21"/>
  <c r="R36" i="21"/>
  <c r="Q36" i="21"/>
  <c r="M36" i="21"/>
  <c r="L36" i="21"/>
  <c r="H36" i="21"/>
  <c r="G36" i="21"/>
  <c r="R35" i="21"/>
  <c r="Q35" i="21"/>
  <c r="M35" i="21"/>
  <c r="L35" i="21"/>
  <c r="H35" i="21"/>
  <c r="G35" i="21"/>
  <c r="R34" i="21"/>
  <c r="Q34" i="21"/>
  <c r="M34" i="21"/>
  <c r="L34" i="21"/>
  <c r="H34" i="21"/>
  <c r="G34" i="21"/>
  <c r="R33" i="21"/>
  <c r="Q33" i="21"/>
  <c r="M33" i="21"/>
  <c r="L33" i="21"/>
  <c r="H33" i="21"/>
  <c r="G33" i="21"/>
  <c r="R32" i="21"/>
  <c r="Q32" i="21"/>
  <c r="M32" i="21"/>
  <c r="L32" i="21"/>
  <c r="H32" i="21"/>
  <c r="G32" i="21"/>
  <c r="R31" i="21"/>
  <c r="Q31" i="21"/>
  <c r="M31" i="21"/>
  <c r="L31" i="21"/>
  <c r="H31" i="21"/>
  <c r="G31" i="21"/>
  <c r="R30" i="21"/>
  <c r="Q30" i="21"/>
  <c r="M30" i="21"/>
  <c r="L30" i="21"/>
  <c r="H30" i="21"/>
  <c r="G30" i="21"/>
  <c r="R29" i="21"/>
  <c r="Q29" i="21"/>
  <c r="M29" i="21"/>
  <c r="L29" i="21"/>
  <c r="H29" i="21"/>
  <c r="G29" i="21"/>
  <c r="R28" i="21"/>
  <c r="Q28" i="21"/>
  <c r="M28" i="21"/>
  <c r="L28" i="21"/>
  <c r="H28" i="21"/>
  <c r="G28" i="21"/>
  <c r="R27" i="21"/>
  <c r="Q27" i="21"/>
  <c r="M27" i="21"/>
  <c r="L27" i="21"/>
  <c r="H27" i="21"/>
  <c r="G27" i="21"/>
  <c r="R26" i="21"/>
  <c r="Q26" i="21"/>
  <c r="M26" i="21"/>
  <c r="L26" i="21"/>
  <c r="H26" i="21"/>
  <c r="G26" i="21"/>
  <c r="R25" i="21"/>
  <c r="Q25" i="21"/>
  <c r="M25" i="21"/>
  <c r="L25" i="21"/>
  <c r="H25" i="21"/>
  <c r="G25" i="21"/>
  <c r="R24" i="21"/>
  <c r="Q24" i="21"/>
  <c r="M24" i="21"/>
  <c r="L24" i="21"/>
  <c r="H24" i="21"/>
  <c r="G24" i="21"/>
  <c r="R23" i="21"/>
  <c r="Q23" i="21"/>
  <c r="M23" i="21"/>
  <c r="L23" i="21"/>
  <c r="H23" i="21"/>
  <c r="G23" i="21"/>
  <c r="R22" i="21"/>
  <c r="Q22" i="21"/>
  <c r="M22" i="21"/>
  <c r="L22" i="21"/>
  <c r="H22" i="21"/>
  <c r="G22" i="21"/>
  <c r="R47" i="20"/>
  <c r="Q47" i="20"/>
  <c r="M47" i="20"/>
  <c r="L47" i="20"/>
  <c r="H47" i="20"/>
  <c r="G47" i="20"/>
  <c r="R46" i="20"/>
  <c r="Q46" i="20"/>
  <c r="M46" i="20"/>
  <c r="L46" i="20"/>
  <c r="H46" i="20"/>
  <c r="G46" i="20"/>
  <c r="R45" i="20"/>
  <c r="Q45" i="20"/>
  <c r="M45" i="20"/>
  <c r="L45" i="20"/>
  <c r="H45" i="20"/>
  <c r="G45" i="20"/>
  <c r="R44" i="20"/>
  <c r="Q44" i="20"/>
  <c r="M44" i="20"/>
  <c r="L44" i="20"/>
  <c r="H44" i="20"/>
  <c r="G44" i="20"/>
  <c r="R43" i="20"/>
  <c r="Q43" i="20"/>
  <c r="M43" i="20"/>
  <c r="L43" i="20"/>
  <c r="H43" i="20"/>
  <c r="G43" i="20"/>
  <c r="R42" i="20"/>
  <c r="Q42" i="20"/>
  <c r="M42" i="20"/>
  <c r="L42" i="20"/>
  <c r="H42" i="20"/>
  <c r="G42" i="20"/>
  <c r="R41" i="20"/>
  <c r="Q41" i="20"/>
  <c r="M41" i="20"/>
  <c r="L41" i="20"/>
  <c r="H41" i="20"/>
  <c r="G41" i="20"/>
  <c r="R40" i="20"/>
  <c r="Q40" i="20"/>
  <c r="M40" i="20"/>
  <c r="L40" i="20"/>
  <c r="H40" i="20"/>
  <c r="G40" i="20"/>
  <c r="R39" i="20"/>
  <c r="Q39" i="20"/>
  <c r="M39" i="20"/>
  <c r="L39" i="20"/>
  <c r="H39" i="20"/>
  <c r="G39" i="20"/>
  <c r="R38" i="20"/>
  <c r="Q38" i="20"/>
  <c r="M38" i="20"/>
  <c r="L38" i="20"/>
  <c r="H38" i="20"/>
  <c r="G38" i="20"/>
  <c r="R37" i="20"/>
  <c r="Q37" i="20"/>
  <c r="M37" i="20"/>
  <c r="L37" i="20"/>
  <c r="H37" i="20"/>
  <c r="G37" i="20"/>
  <c r="R36" i="20"/>
  <c r="Q36" i="20"/>
  <c r="M36" i="20"/>
  <c r="L36" i="20"/>
  <c r="H36" i="20"/>
  <c r="G36" i="20"/>
  <c r="R35" i="20"/>
  <c r="Q35" i="20"/>
  <c r="M35" i="20"/>
  <c r="L35" i="20"/>
  <c r="H35" i="20"/>
  <c r="G35" i="20"/>
  <c r="R34" i="20"/>
  <c r="Q34" i="20"/>
  <c r="M34" i="20"/>
  <c r="L34" i="20"/>
  <c r="H34" i="20"/>
  <c r="G34" i="20"/>
  <c r="R33" i="20"/>
  <c r="Q33" i="20"/>
  <c r="M33" i="20"/>
  <c r="L33" i="20"/>
  <c r="H33" i="20"/>
  <c r="G33" i="20"/>
  <c r="R32" i="20"/>
  <c r="Q32" i="20"/>
  <c r="M32" i="20"/>
  <c r="L32" i="20"/>
  <c r="H32" i="20"/>
  <c r="G32" i="20"/>
  <c r="R31" i="20"/>
  <c r="Q31" i="20"/>
  <c r="M31" i="20"/>
  <c r="L31" i="20"/>
  <c r="H31" i="20"/>
  <c r="G31" i="20"/>
  <c r="R30" i="20"/>
  <c r="Q30" i="20"/>
  <c r="M30" i="20"/>
  <c r="L30" i="20"/>
  <c r="H30" i="20"/>
  <c r="G30" i="20"/>
  <c r="R29" i="20"/>
  <c r="Q29" i="20"/>
  <c r="M29" i="20"/>
  <c r="L29" i="20"/>
  <c r="H29" i="20"/>
  <c r="G29" i="20"/>
  <c r="R28" i="20"/>
  <c r="Q28" i="20"/>
  <c r="M28" i="20"/>
  <c r="L28" i="20"/>
  <c r="H28" i="20"/>
  <c r="G28" i="20"/>
  <c r="R27" i="20"/>
  <c r="Q27" i="20"/>
  <c r="M27" i="20"/>
  <c r="L27" i="20"/>
  <c r="H27" i="20"/>
  <c r="G27" i="20"/>
  <c r="R26" i="20"/>
  <c r="Q26" i="20"/>
  <c r="M26" i="20"/>
  <c r="L26" i="20"/>
  <c r="H26" i="20"/>
  <c r="G26" i="20"/>
  <c r="R25" i="20"/>
  <c r="Q25" i="20"/>
  <c r="M25" i="20"/>
  <c r="L25" i="20"/>
  <c r="H25" i="20"/>
  <c r="G25" i="20"/>
  <c r="R24" i="20"/>
  <c r="Q24" i="20"/>
  <c r="M24" i="20"/>
  <c r="L24" i="20"/>
  <c r="H24" i="20"/>
  <c r="G24" i="20"/>
  <c r="R23" i="20"/>
  <c r="Q23" i="20"/>
  <c r="M23" i="20"/>
  <c r="L23" i="20"/>
  <c r="H23" i="20"/>
  <c r="G23" i="20"/>
  <c r="R22" i="20"/>
  <c r="Q22" i="20"/>
  <c r="M22" i="20"/>
  <c r="L22" i="20"/>
  <c r="H22" i="20"/>
  <c r="G22" i="20"/>
  <c r="R47" i="19"/>
  <c r="Q47" i="19"/>
  <c r="M47" i="19"/>
  <c r="L47" i="19"/>
  <c r="H47" i="19"/>
  <c r="G47" i="19"/>
  <c r="R46" i="19"/>
  <c r="Q46" i="19"/>
  <c r="M46" i="19"/>
  <c r="L46" i="19"/>
  <c r="H46" i="19"/>
  <c r="G46" i="19"/>
  <c r="R45" i="19"/>
  <c r="Q45" i="19"/>
  <c r="M45" i="19"/>
  <c r="L45" i="19"/>
  <c r="H45" i="19"/>
  <c r="G45" i="19"/>
  <c r="R44" i="19"/>
  <c r="Q44" i="19"/>
  <c r="M44" i="19"/>
  <c r="L44" i="19"/>
  <c r="H44" i="19"/>
  <c r="G44" i="19"/>
  <c r="R43" i="19"/>
  <c r="Q43" i="19"/>
  <c r="M43" i="19"/>
  <c r="L43" i="19"/>
  <c r="H43" i="19"/>
  <c r="G43" i="19"/>
  <c r="R42" i="19"/>
  <c r="Q42" i="19"/>
  <c r="M42" i="19"/>
  <c r="L42" i="19"/>
  <c r="H42" i="19"/>
  <c r="G42" i="19"/>
  <c r="R41" i="19"/>
  <c r="Q41" i="19"/>
  <c r="M41" i="19"/>
  <c r="L41" i="19"/>
  <c r="H41" i="19"/>
  <c r="G41" i="19"/>
  <c r="R40" i="19"/>
  <c r="Q40" i="19"/>
  <c r="M40" i="19"/>
  <c r="L40" i="19"/>
  <c r="H40" i="19"/>
  <c r="G40" i="19"/>
  <c r="R39" i="19"/>
  <c r="Q39" i="19"/>
  <c r="M39" i="19"/>
  <c r="L39" i="19"/>
  <c r="H39" i="19"/>
  <c r="G39" i="19"/>
  <c r="R38" i="19"/>
  <c r="Q38" i="19"/>
  <c r="M38" i="19"/>
  <c r="L38" i="19"/>
  <c r="H38" i="19"/>
  <c r="G38" i="19"/>
  <c r="R37" i="19"/>
  <c r="Q37" i="19"/>
  <c r="M37" i="19"/>
  <c r="L37" i="19"/>
  <c r="H37" i="19"/>
  <c r="G37" i="19"/>
  <c r="R36" i="19"/>
  <c r="Q36" i="19"/>
  <c r="M36" i="19"/>
  <c r="L36" i="19"/>
  <c r="H36" i="19"/>
  <c r="G36" i="19"/>
  <c r="R35" i="19"/>
  <c r="Q35" i="19"/>
  <c r="M35" i="19"/>
  <c r="L35" i="19"/>
  <c r="H35" i="19"/>
  <c r="G35" i="19"/>
  <c r="R34" i="19"/>
  <c r="Q34" i="19"/>
  <c r="M34" i="19"/>
  <c r="L34" i="19"/>
  <c r="H34" i="19"/>
  <c r="G34" i="19"/>
  <c r="R33" i="19"/>
  <c r="Q33" i="19"/>
  <c r="M33" i="19"/>
  <c r="L33" i="19"/>
  <c r="H33" i="19"/>
  <c r="G33" i="19"/>
  <c r="R32" i="19"/>
  <c r="Q32" i="19"/>
  <c r="M32" i="19"/>
  <c r="L32" i="19"/>
  <c r="H32" i="19"/>
  <c r="G32" i="19"/>
  <c r="R31" i="19"/>
  <c r="Q31" i="19"/>
  <c r="M31" i="19"/>
  <c r="L31" i="19"/>
  <c r="H31" i="19"/>
  <c r="G31" i="19"/>
  <c r="R30" i="19"/>
  <c r="Q30" i="19"/>
  <c r="M30" i="19"/>
  <c r="L30" i="19"/>
  <c r="H30" i="19"/>
  <c r="G30" i="19"/>
  <c r="R29" i="19"/>
  <c r="Q29" i="19"/>
  <c r="M29" i="19"/>
  <c r="L29" i="19"/>
  <c r="H29" i="19"/>
  <c r="G29" i="19"/>
  <c r="R28" i="19"/>
  <c r="Q28" i="19"/>
  <c r="M28" i="19"/>
  <c r="L28" i="19"/>
  <c r="H28" i="19"/>
  <c r="G28" i="19"/>
  <c r="R27" i="19"/>
  <c r="Q27" i="19"/>
  <c r="M27" i="19"/>
  <c r="L27" i="19"/>
  <c r="H27" i="19"/>
  <c r="G27" i="19"/>
  <c r="R26" i="19"/>
  <c r="Q26" i="19"/>
  <c r="M26" i="19"/>
  <c r="L26" i="19"/>
  <c r="H26" i="19"/>
  <c r="G26" i="19"/>
  <c r="R25" i="19"/>
  <c r="Q25" i="19"/>
  <c r="M25" i="19"/>
  <c r="L25" i="19"/>
  <c r="H25" i="19"/>
  <c r="G25" i="19"/>
  <c r="R24" i="19"/>
  <c r="Q24" i="19"/>
  <c r="M24" i="19"/>
  <c r="L24" i="19"/>
  <c r="H24" i="19"/>
  <c r="G24" i="19"/>
  <c r="R23" i="19"/>
  <c r="Q23" i="19"/>
  <c r="M23" i="19"/>
  <c r="L23" i="19"/>
  <c r="H23" i="19"/>
  <c r="G23" i="19"/>
  <c r="R22" i="19"/>
  <c r="Q22" i="19"/>
  <c r="M22" i="19"/>
  <c r="L22" i="19"/>
  <c r="H22" i="19"/>
  <c r="G22" i="19"/>
  <c r="R47" i="18"/>
  <c r="Q47" i="18"/>
  <c r="M47" i="18"/>
  <c r="L47" i="18"/>
  <c r="H47" i="18"/>
  <c r="G47" i="18"/>
  <c r="R46" i="18"/>
  <c r="Q46" i="18"/>
  <c r="M46" i="18"/>
  <c r="L46" i="18"/>
  <c r="H46" i="18"/>
  <c r="G46" i="18"/>
  <c r="R45" i="18"/>
  <c r="Q45" i="18"/>
  <c r="M45" i="18"/>
  <c r="L45" i="18"/>
  <c r="H45" i="18"/>
  <c r="G45" i="18"/>
  <c r="R44" i="18"/>
  <c r="Q44" i="18"/>
  <c r="M44" i="18"/>
  <c r="L44" i="18"/>
  <c r="H44" i="18"/>
  <c r="G44" i="18"/>
  <c r="R43" i="18"/>
  <c r="Q43" i="18"/>
  <c r="M43" i="18"/>
  <c r="L43" i="18"/>
  <c r="H43" i="18"/>
  <c r="G43" i="18"/>
  <c r="R42" i="18"/>
  <c r="Q42" i="18"/>
  <c r="M42" i="18"/>
  <c r="L42" i="18"/>
  <c r="H42" i="18"/>
  <c r="G42" i="18"/>
  <c r="R41" i="18"/>
  <c r="Q41" i="18"/>
  <c r="M41" i="18"/>
  <c r="L41" i="18"/>
  <c r="H41" i="18"/>
  <c r="G41" i="18"/>
  <c r="R40" i="18"/>
  <c r="Q40" i="18"/>
  <c r="M40" i="18"/>
  <c r="L40" i="18"/>
  <c r="H40" i="18"/>
  <c r="G40" i="18"/>
  <c r="R39" i="18"/>
  <c r="Q39" i="18"/>
  <c r="M39" i="18"/>
  <c r="L39" i="18"/>
  <c r="H39" i="18"/>
  <c r="G39" i="18"/>
  <c r="R38" i="18"/>
  <c r="Q38" i="18"/>
  <c r="M38" i="18"/>
  <c r="L38" i="18"/>
  <c r="H38" i="18"/>
  <c r="G38" i="18"/>
  <c r="R37" i="18"/>
  <c r="Q37" i="18"/>
  <c r="M37" i="18"/>
  <c r="L37" i="18"/>
  <c r="H37" i="18"/>
  <c r="G37" i="18"/>
  <c r="R36" i="18"/>
  <c r="Q36" i="18"/>
  <c r="M36" i="18"/>
  <c r="L36" i="18"/>
  <c r="H36" i="18"/>
  <c r="G36" i="18"/>
  <c r="R35" i="18"/>
  <c r="Q35" i="18"/>
  <c r="M35" i="18"/>
  <c r="L35" i="18"/>
  <c r="H35" i="18"/>
  <c r="G35" i="18"/>
  <c r="R34" i="18"/>
  <c r="Q34" i="18"/>
  <c r="M34" i="18"/>
  <c r="L34" i="18"/>
  <c r="H34" i="18"/>
  <c r="G34" i="18"/>
  <c r="R33" i="18"/>
  <c r="Q33" i="18"/>
  <c r="M33" i="18"/>
  <c r="L33" i="18"/>
  <c r="H33" i="18"/>
  <c r="G33" i="18"/>
  <c r="R32" i="18"/>
  <c r="Q32" i="18"/>
  <c r="M32" i="18"/>
  <c r="L32" i="18"/>
  <c r="H32" i="18"/>
  <c r="G32" i="18"/>
  <c r="R31" i="18"/>
  <c r="Q31" i="18"/>
  <c r="M31" i="18"/>
  <c r="L31" i="18"/>
  <c r="H31" i="18"/>
  <c r="G31" i="18"/>
  <c r="R30" i="18"/>
  <c r="Q30" i="18"/>
  <c r="M30" i="18"/>
  <c r="L30" i="18"/>
  <c r="H30" i="18"/>
  <c r="G30" i="18"/>
  <c r="R29" i="18"/>
  <c r="Q29" i="18"/>
  <c r="M29" i="18"/>
  <c r="L29" i="18"/>
  <c r="H29" i="18"/>
  <c r="G29" i="18"/>
  <c r="R28" i="18"/>
  <c r="Q28" i="18"/>
  <c r="M28" i="18"/>
  <c r="L28" i="18"/>
  <c r="H28" i="18"/>
  <c r="G28" i="18"/>
  <c r="R27" i="18"/>
  <c r="Q27" i="18"/>
  <c r="M27" i="18"/>
  <c r="L27" i="18"/>
  <c r="H27" i="18"/>
  <c r="G27" i="18"/>
  <c r="R26" i="18"/>
  <c r="Q26" i="18"/>
  <c r="M26" i="18"/>
  <c r="L26" i="18"/>
  <c r="H26" i="18"/>
  <c r="G26" i="18"/>
  <c r="R25" i="18"/>
  <c r="Q25" i="18"/>
  <c r="M25" i="18"/>
  <c r="L25" i="18"/>
  <c r="H25" i="18"/>
  <c r="G25" i="18"/>
  <c r="R24" i="18"/>
  <c r="Q24" i="18"/>
  <c r="M24" i="18"/>
  <c r="L24" i="18"/>
  <c r="H24" i="18"/>
  <c r="G24" i="18"/>
  <c r="R23" i="18"/>
  <c r="Q23" i="18"/>
  <c r="M23" i="18"/>
  <c r="L23" i="18"/>
  <c r="H23" i="18"/>
  <c r="G23" i="18"/>
  <c r="R22" i="18"/>
  <c r="Q22" i="18"/>
  <c r="M22" i="18"/>
  <c r="L22" i="18"/>
  <c r="H22" i="18"/>
  <c r="G22" i="18"/>
  <c r="R47" i="17"/>
  <c r="Q47" i="17"/>
  <c r="M47" i="17"/>
  <c r="L47" i="17"/>
  <c r="H47" i="17"/>
  <c r="G47" i="17"/>
  <c r="R46" i="17"/>
  <c r="Q46" i="17"/>
  <c r="M46" i="17"/>
  <c r="L46" i="17"/>
  <c r="H46" i="17"/>
  <c r="G46" i="17"/>
  <c r="R45" i="17"/>
  <c r="Q45" i="17"/>
  <c r="M45" i="17"/>
  <c r="L45" i="17"/>
  <c r="H45" i="17"/>
  <c r="G45" i="17"/>
  <c r="R44" i="17"/>
  <c r="Q44" i="17"/>
  <c r="M44" i="17"/>
  <c r="L44" i="17"/>
  <c r="H44" i="17"/>
  <c r="G44" i="17"/>
  <c r="R43" i="17"/>
  <c r="Q43" i="17"/>
  <c r="M43" i="17"/>
  <c r="L43" i="17"/>
  <c r="H43" i="17"/>
  <c r="G43" i="17"/>
  <c r="R42" i="17"/>
  <c r="Q42" i="17"/>
  <c r="M42" i="17"/>
  <c r="L42" i="17"/>
  <c r="H42" i="17"/>
  <c r="G42" i="17"/>
  <c r="R41" i="17"/>
  <c r="Q41" i="17"/>
  <c r="M41" i="17"/>
  <c r="L41" i="17"/>
  <c r="H41" i="17"/>
  <c r="G41" i="17"/>
  <c r="R40" i="17"/>
  <c r="Q40" i="17"/>
  <c r="M40" i="17"/>
  <c r="L40" i="17"/>
  <c r="H40" i="17"/>
  <c r="G40" i="17"/>
  <c r="R39" i="17"/>
  <c r="Q39" i="17"/>
  <c r="M39" i="17"/>
  <c r="L39" i="17"/>
  <c r="H39" i="17"/>
  <c r="G39" i="17"/>
  <c r="R38" i="17"/>
  <c r="Q38" i="17"/>
  <c r="M38" i="17"/>
  <c r="L38" i="17"/>
  <c r="H38" i="17"/>
  <c r="G38" i="17"/>
  <c r="R37" i="17"/>
  <c r="Q37" i="17"/>
  <c r="M37" i="17"/>
  <c r="L37" i="17"/>
  <c r="H37" i="17"/>
  <c r="G37" i="17"/>
  <c r="R36" i="17"/>
  <c r="Q36" i="17"/>
  <c r="M36" i="17"/>
  <c r="L36" i="17"/>
  <c r="H36" i="17"/>
  <c r="G36" i="17"/>
  <c r="R35" i="17"/>
  <c r="Q35" i="17"/>
  <c r="M35" i="17"/>
  <c r="L35" i="17"/>
  <c r="H35" i="17"/>
  <c r="G35" i="17"/>
  <c r="R34" i="17"/>
  <c r="Q34" i="17"/>
  <c r="M34" i="17"/>
  <c r="L34" i="17"/>
  <c r="H34" i="17"/>
  <c r="G34" i="17"/>
  <c r="R33" i="17"/>
  <c r="Q33" i="17"/>
  <c r="M33" i="17"/>
  <c r="L33" i="17"/>
  <c r="H33" i="17"/>
  <c r="G33" i="17"/>
  <c r="R32" i="17"/>
  <c r="Q32" i="17"/>
  <c r="M32" i="17"/>
  <c r="L32" i="17"/>
  <c r="H32" i="17"/>
  <c r="G32" i="17"/>
  <c r="R31" i="17"/>
  <c r="Q31" i="17"/>
  <c r="M31" i="17"/>
  <c r="L31" i="17"/>
  <c r="H31" i="17"/>
  <c r="G31" i="17"/>
  <c r="R30" i="17"/>
  <c r="Q30" i="17"/>
  <c r="M30" i="17"/>
  <c r="L30" i="17"/>
  <c r="H30" i="17"/>
  <c r="G30" i="17"/>
  <c r="R29" i="17"/>
  <c r="Q29" i="17"/>
  <c r="M29" i="17"/>
  <c r="L29" i="17"/>
  <c r="H29" i="17"/>
  <c r="G29" i="17"/>
  <c r="R28" i="17"/>
  <c r="Q28" i="17"/>
  <c r="M28" i="17"/>
  <c r="L28" i="17"/>
  <c r="H28" i="17"/>
  <c r="G28" i="17"/>
  <c r="R27" i="17"/>
  <c r="Q27" i="17"/>
  <c r="M27" i="17"/>
  <c r="L27" i="17"/>
  <c r="H27" i="17"/>
  <c r="G27" i="17"/>
  <c r="R26" i="17"/>
  <c r="Q26" i="17"/>
  <c r="M26" i="17"/>
  <c r="L26" i="17"/>
  <c r="H26" i="17"/>
  <c r="G26" i="17"/>
  <c r="R25" i="17"/>
  <c r="Q25" i="17"/>
  <c r="M25" i="17"/>
  <c r="L25" i="17"/>
  <c r="H25" i="17"/>
  <c r="G25" i="17"/>
  <c r="R24" i="17"/>
  <c r="Q24" i="17"/>
  <c r="M24" i="17"/>
  <c r="L24" i="17"/>
  <c r="H24" i="17"/>
  <c r="G24" i="17"/>
  <c r="R23" i="17"/>
  <c r="Q23" i="17"/>
  <c r="M23" i="17"/>
  <c r="L23" i="17"/>
  <c r="H23" i="17"/>
  <c r="G23" i="17"/>
  <c r="R22" i="17"/>
  <c r="Q22" i="17"/>
  <c r="M22" i="17"/>
  <c r="L22" i="17"/>
  <c r="H22" i="17"/>
  <c r="G22" i="17"/>
  <c r="R47" i="16"/>
  <c r="Q47" i="16"/>
  <c r="M47" i="16"/>
  <c r="L47" i="16"/>
  <c r="H47" i="16"/>
  <c r="G47" i="16"/>
  <c r="R46" i="16"/>
  <c r="Q46" i="16"/>
  <c r="M46" i="16"/>
  <c r="L46" i="16"/>
  <c r="H46" i="16"/>
  <c r="G46" i="16"/>
  <c r="R45" i="16"/>
  <c r="Q45" i="16"/>
  <c r="M45" i="16"/>
  <c r="L45" i="16"/>
  <c r="H45" i="16"/>
  <c r="G45" i="16"/>
  <c r="R44" i="16"/>
  <c r="Q44" i="16"/>
  <c r="M44" i="16"/>
  <c r="L44" i="16"/>
  <c r="H44" i="16"/>
  <c r="G44" i="16"/>
  <c r="R43" i="16"/>
  <c r="Q43" i="16"/>
  <c r="M43" i="16"/>
  <c r="L43" i="16"/>
  <c r="H43" i="16"/>
  <c r="G43" i="16"/>
  <c r="R42" i="16"/>
  <c r="Q42" i="16"/>
  <c r="M42" i="16"/>
  <c r="L42" i="16"/>
  <c r="H42" i="16"/>
  <c r="G42" i="16"/>
  <c r="R41" i="16"/>
  <c r="Q41" i="16"/>
  <c r="M41" i="16"/>
  <c r="L41" i="16"/>
  <c r="H41" i="16"/>
  <c r="G41" i="16"/>
  <c r="R40" i="16"/>
  <c r="Q40" i="16"/>
  <c r="M40" i="16"/>
  <c r="L40" i="16"/>
  <c r="H40" i="16"/>
  <c r="G40" i="16"/>
  <c r="R39" i="16"/>
  <c r="Q39" i="16"/>
  <c r="M39" i="16"/>
  <c r="L39" i="16"/>
  <c r="H39" i="16"/>
  <c r="G39" i="16"/>
  <c r="R38" i="16"/>
  <c r="Q38" i="16"/>
  <c r="M38" i="16"/>
  <c r="L38" i="16"/>
  <c r="H38" i="16"/>
  <c r="G38" i="16"/>
  <c r="R37" i="16"/>
  <c r="Q37" i="16"/>
  <c r="M37" i="16"/>
  <c r="L37" i="16"/>
  <c r="H37" i="16"/>
  <c r="G37" i="16"/>
  <c r="R36" i="16"/>
  <c r="Q36" i="16"/>
  <c r="M36" i="16"/>
  <c r="L36" i="16"/>
  <c r="H36" i="16"/>
  <c r="G36" i="16"/>
  <c r="R35" i="16"/>
  <c r="Q35" i="16"/>
  <c r="M35" i="16"/>
  <c r="L35" i="16"/>
  <c r="H35" i="16"/>
  <c r="G35" i="16"/>
  <c r="R34" i="16"/>
  <c r="Q34" i="16"/>
  <c r="M34" i="16"/>
  <c r="L34" i="16"/>
  <c r="H34" i="16"/>
  <c r="G34" i="16"/>
  <c r="R33" i="16"/>
  <c r="Q33" i="16"/>
  <c r="M33" i="16"/>
  <c r="L33" i="16"/>
  <c r="H33" i="16"/>
  <c r="G33" i="16"/>
  <c r="R32" i="16"/>
  <c r="Q32" i="16"/>
  <c r="M32" i="16"/>
  <c r="L32" i="16"/>
  <c r="H32" i="16"/>
  <c r="G32" i="16"/>
  <c r="R31" i="16"/>
  <c r="Q31" i="16"/>
  <c r="M31" i="16"/>
  <c r="L31" i="16"/>
  <c r="H31" i="16"/>
  <c r="G31" i="16"/>
  <c r="R30" i="16"/>
  <c r="Q30" i="16"/>
  <c r="M30" i="16"/>
  <c r="L30" i="16"/>
  <c r="H30" i="16"/>
  <c r="G30" i="16"/>
  <c r="R29" i="16"/>
  <c r="Q29" i="16"/>
  <c r="M29" i="16"/>
  <c r="L29" i="16"/>
  <c r="H29" i="16"/>
  <c r="G29" i="16"/>
  <c r="R28" i="16"/>
  <c r="Q28" i="16"/>
  <c r="M28" i="16"/>
  <c r="L28" i="16"/>
  <c r="H28" i="16"/>
  <c r="G28" i="16"/>
  <c r="R27" i="16"/>
  <c r="Q27" i="16"/>
  <c r="M27" i="16"/>
  <c r="L27" i="16"/>
  <c r="H27" i="16"/>
  <c r="G27" i="16"/>
  <c r="R26" i="16"/>
  <c r="Q26" i="16"/>
  <c r="M26" i="16"/>
  <c r="L26" i="16"/>
  <c r="H26" i="16"/>
  <c r="G26" i="16"/>
  <c r="R25" i="16"/>
  <c r="Q25" i="16"/>
  <c r="M25" i="16"/>
  <c r="L25" i="16"/>
  <c r="H25" i="16"/>
  <c r="G25" i="16"/>
  <c r="R24" i="16"/>
  <c r="Q24" i="16"/>
  <c r="M24" i="16"/>
  <c r="L24" i="16"/>
  <c r="H24" i="16"/>
  <c r="G24" i="16"/>
  <c r="R23" i="16"/>
  <c r="Q23" i="16"/>
  <c r="M23" i="16"/>
  <c r="L23" i="16"/>
  <c r="H23" i="16"/>
  <c r="G23" i="16"/>
  <c r="R22" i="16"/>
  <c r="Q22" i="16"/>
  <c r="M22" i="16"/>
  <c r="L22" i="16"/>
  <c r="H22" i="16"/>
  <c r="G22" i="16"/>
  <c r="R47" i="15"/>
  <c r="Q47" i="15"/>
  <c r="G47" i="15"/>
  <c r="Q46" i="15"/>
  <c r="M45" i="15"/>
  <c r="L45" i="15"/>
  <c r="H44" i="15"/>
  <c r="R43" i="15"/>
  <c r="Q43" i="15"/>
  <c r="Q42" i="15"/>
  <c r="G40" i="15"/>
  <c r="R39" i="15"/>
  <c r="Q38" i="15"/>
  <c r="M36" i="15"/>
  <c r="G36" i="15"/>
  <c r="L35" i="15"/>
  <c r="L32" i="15"/>
  <c r="G32" i="15"/>
  <c r="R27" i="15"/>
  <c r="R23" i="15"/>
  <c r="R47" i="14"/>
  <c r="Q47" i="14"/>
  <c r="M47" i="14"/>
  <c r="L47" i="14"/>
  <c r="H47" i="14"/>
  <c r="G47" i="14"/>
  <c r="R46" i="14"/>
  <c r="Q46" i="14"/>
  <c r="M46" i="14"/>
  <c r="L46" i="14"/>
  <c r="H46" i="14"/>
  <c r="G46" i="14"/>
  <c r="R45" i="14"/>
  <c r="Q45" i="14"/>
  <c r="M45" i="14"/>
  <c r="L45" i="14"/>
  <c r="H45" i="14"/>
  <c r="G45" i="14"/>
  <c r="R44" i="14"/>
  <c r="Q44" i="14"/>
  <c r="M44" i="14"/>
  <c r="L44" i="14"/>
  <c r="H44" i="14"/>
  <c r="G44" i="14"/>
  <c r="R43" i="14"/>
  <c r="Q43" i="14"/>
  <c r="M43" i="14"/>
  <c r="L43" i="14"/>
  <c r="H43" i="14"/>
  <c r="G43" i="14"/>
  <c r="R42" i="14"/>
  <c r="Q42" i="14"/>
  <c r="M42" i="14"/>
  <c r="L42" i="14"/>
  <c r="H42" i="14"/>
  <c r="G42" i="14"/>
  <c r="R41" i="14"/>
  <c r="Q41" i="14"/>
  <c r="M41" i="14"/>
  <c r="L41" i="14"/>
  <c r="H41" i="14"/>
  <c r="G41" i="14"/>
  <c r="R40" i="14"/>
  <c r="Q40" i="14"/>
  <c r="M40" i="14"/>
  <c r="L40" i="14"/>
  <c r="H40" i="14"/>
  <c r="G40" i="14"/>
  <c r="R39" i="14"/>
  <c r="Q39" i="14"/>
  <c r="M39" i="14"/>
  <c r="L39" i="14"/>
  <c r="H39" i="14"/>
  <c r="G39" i="14"/>
  <c r="R38" i="14"/>
  <c r="Q38" i="14"/>
  <c r="M38" i="14"/>
  <c r="L38" i="14"/>
  <c r="H38" i="14"/>
  <c r="G38" i="14"/>
  <c r="R37" i="14"/>
  <c r="Q37" i="14"/>
  <c r="M37" i="14"/>
  <c r="L37" i="14"/>
  <c r="H37" i="14"/>
  <c r="G37" i="14"/>
  <c r="R36" i="14"/>
  <c r="Q36" i="14"/>
  <c r="M36" i="14"/>
  <c r="L36" i="14"/>
  <c r="H36" i="14"/>
  <c r="G36" i="14"/>
  <c r="R35" i="14"/>
  <c r="Q35" i="14"/>
  <c r="M35" i="14"/>
  <c r="L35" i="14"/>
  <c r="H35" i="14"/>
  <c r="G35" i="14"/>
  <c r="R34" i="14"/>
  <c r="Q34" i="14"/>
  <c r="M34" i="14"/>
  <c r="L34" i="14"/>
  <c r="H34" i="14"/>
  <c r="G34" i="14"/>
  <c r="R33" i="14"/>
  <c r="Q33" i="14"/>
  <c r="M33" i="14"/>
  <c r="L33" i="14"/>
  <c r="H33" i="14"/>
  <c r="G33" i="14"/>
  <c r="R32" i="14"/>
  <c r="Q32" i="14"/>
  <c r="M32" i="14"/>
  <c r="L32" i="14"/>
  <c r="H32" i="14"/>
  <c r="G32" i="14"/>
  <c r="R31" i="14"/>
  <c r="Q31" i="14"/>
  <c r="M31" i="14"/>
  <c r="L31" i="14"/>
  <c r="H31" i="14"/>
  <c r="G31" i="14"/>
  <c r="R30" i="14"/>
  <c r="Q30" i="14"/>
  <c r="M30" i="14"/>
  <c r="L30" i="14"/>
  <c r="H30" i="14"/>
  <c r="G30" i="14"/>
  <c r="R29" i="14"/>
  <c r="Q29" i="14"/>
  <c r="M29" i="14"/>
  <c r="L29" i="14"/>
  <c r="H29" i="14"/>
  <c r="G29" i="14"/>
  <c r="R28" i="14"/>
  <c r="Q28" i="14"/>
  <c r="M28" i="14"/>
  <c r="L28" i="14"/>
  <c r="H28" i="14"/>
  <c r="G28" i="14"/>
  <c r="R27" i="14"/>
  <c r="Q27" i="14"/>
  <c r="M27" i="14"/>
  <c r="L27" i="14"/>
  <c r="H27" i="14"/>
  <c r="G27" i="14"/>
  <c r="R26" i="14"/>
  <c r="Q26" i="14"/>
  <c r="M26" i="14"/>
  <c r="L26" i="14"/>
  <c r="H26" i="14"/>
  <c r="G26" i="14"/>
  <c r="R25" i="14"/>
  <c r="Q25" i="14"/>
  <c r="M25" i="14"/>
  <c r="L25" i="14"/>
  <c r="H25" i="14"/>
  <c r="G25" i="14"/>
  <c r="R24" i="14"/>
  <c r="Q24" i="14"/>
  <c r="M24" i="14"/>
  <c r="L24" i="14"/>
  <c r="H24" i="14"/>
  <c r="G24" i="14"/>
  <c r="R23" i="14"/>
  <c r="Q23" i="14"/>
  <c r="M23" i="14"/>
  <c r="L23" i="14"/>
  <c r="H23" i="14"/>
  <c r="G23" i="14"/>
  <c r="R22" i="14"/>
  <c r="Q22" i="14"/>
  <c r="M22" i="14"/>
  <c r="L22" i="14"/>
  <c r="H22" i="14"/>
  <c r="G22" i="14"/>
  <c r="R47" i="13"/>
  <c r="Q47" i="13"/>
  <c r="M47" i="13"/>
  <c r="L47" i="13"/>
  <c r="H47" i="13"/>
  <c r="G47" i="13"/>
  <c r="R46" i="13"/>
  <c r="Q46" i="13"/>
  <c r="L46" i="13"/>
  <c r="H46" i="13"/>
  <c r="G46" i="13"/>
  <c r="R45" i="13"/>
  <c r="Q45" i="13"/>
  <c r="M45" i="13"/>
  <c r="L45" i="13"/>
  <c r="H45" i="13"/>
  <c r="G45" i="13"/>
  <c r="R44" i="13"/>
  <c r="Q44" i="13"/>
  <c r="M44" i="13"/>
  <c r="L44" i="13"/>
  <c r="H44" i="13"/>
  <c r="G44" i="13"/>
  <c r="R43" i="13"/>
  <c r="Q43" i="13"/>
  <c r="M43" i="13"/>
  <c r="L43" i="13"/>
  <c r="H43" i="13"/>
  <c r="G43" i="13"/>
  <c r="R42" i="13"/>
  <c r="Q42" i="13"/>
  <c r="M42" i="13"/>
  <c r="L42" i="13"/>
  <c r="H42" i="13"/>
  <c r="G42" i="13"/>
  <c r="R41" i="13"/>
  <c r="Q41" i="13"/>
  <c r="M41" i="13"/>
  <c r="L41" i="13"/>
  <c r="H41" i="13"/>
  <c r="G41" i="13"/>
  <c r="R40" i="13"/>
  <c r="Q40" i="13"/>
  <c r="M40" i="13"/>
  <c r="L40" i="13"/>
  <c r="H40" i="13"/>
  <c r="G40" i="13"/>
  <c r="R39" i="13"/>
  <c r="Q39" i="13"/>
  <c r="M39" i="13"/>
  <c r="L39" i="13"/>
  <c r="H39" i="13"/>
  <c r="G39" i="13"/>
  <c r="R38" i="13"/>
  <c r="Q38" i="13"/>
  <c r="M38" i="13"/>
  <c r="L38" i="13"/>
  <c r="H38" i="13"/>
  <c r="G38" i="13"/>
  <c r="R37" i="13"/>
  <c r="Q37" i="13"/>
  <c r="M37" i="13"/>
  <c r="L37" i="13"/>
  <c r="H37" i="13"/>
  <c r="G37" i="13"/>
  <c r="R36" i="13"/>
  <c r="Q36" i="13"/>
  <c r="M36" i="13"/>
  <c r="L36" i="13"/>
  <c r="H36" i="13"/>
  <c r="G36" i="13"/>
  <c r="R35" i="13"/>
  <c r="Q35" i="13"/>
  <c r="M35" i="13"/>
  <c r="L35" i="13"/>
  <c r="H35" i="13"/>
  <c r="G35" i="13"/>
  <c r="R34" i="13"/>
  <c r="Q34" i="13"/>
  <c r="M34" i="13"/>
  <c r="L34" i="13"/>
  <c r="H34" i="13"/>
  <c r="G34" i="13"/>
  <c r="R33" i="13"/>
  <c r="Q33" i="13"/>
  <c r="M33" i="13"/>
  <c r="L33" i="13"/>
  <c r="H33" i="13"/>
  <c r="G33" i="13"/>
  <c r="R32" i="13"/>
  <c r="Q32" i="13"/>
  <c r="M32" i="13"/>
  <c r="L32" i="13"/>
  <c r="H32" i="13"/>
  <c r="G32" i="13"/>
  <c r="R31" i="13"/>
  <c r="Q31" i="13"/>
  <c r="M31" i="13"/>
  <c r="L31" i="13"/>
  <c r="H31" i="13"/>
  <c r="G31" i="13"/>
  <c r="R30" i="13"/>
  <c r="Q30" i="13"/>
  <c r="M30" i="13"/>
  <c r="L30" i="13"/>
  <c r="H30" i="13"/>
  <c r="G30" i="13"/>
  <c r="R29" i="13"/>
  <c r="Q29" i="13"/>
  <c r="M29" i="13"/>
  <c r="L29" i="13"/>
  <c r="H29" i="13"/>
  <c r="G29" i="13"/>
  <c r="R28" i="13"/>
  <c r="Q28" i="13"/>
  <c r="M28" i="13"/>
  <c r="L28" i="13"/>
  <c r="H28" i="13"/>
  <c r="G28" i="13"/>
  <c r="R27" i="13"/>
  <c r="Q27" i="13"/>
  <c r="M27" i="13"/>
  <c r="L27" i="13"/>
  <c r="H27" i="13"/>
  <c r="G27" i="13"/>
  <c r="R26" i="13"/>
  <c r="Q26" i="13"/>
  <c r="M26" i="13"/>
  <c r="L26" i="13"/>
  <c r="H26" i="13"/>
  <c r="G26" i="13"/>
  <c r="R25" i="13"/>
  <c r="Q25" i="13"/>
  <c r="M25" i="13"/>
  <c r="L25" i="13"/>
  <c r="H25" i="13"/>
  <c r="G25" i="13"/>
  <c r="R24" i="13"/>
  <c r="Q24" i="13"/>
  <c r="M24" i="13"/>
  <c r="L24" i="13"/>
  <c r="H24" i="13"/>
  <c r="G24" i="13"/>
  <c r="R23" i="13"/>
  <c r="Q23" i="13"/>
  <c r="M23" i="13"/>
  <c r="L23" i="13"/>
  <c r="H23" i="13"/>
  <c r="G23" i="13"/>
  <c r="R22" i="13"/>
  <c r="Q22" i="13"/>
  <c r="M22" i="13"/>
  <c r="L22" i="13"/>
  <c r="H22" i="13"/>
  <c r="G22" i="13"/>
  <c r="R47" i="12"/>
  <c r="Q47" i="12"/>
  <c r="M47" i="12"/>
  <c r="L47" i="12"/>
  <c r="H47" i="12"/>
  <c r="G47" i="12"/>
  <c r="R46" i="12"/>
  <c r="Q46" i="12"/>
  <c r="M46" i="12"/>
  <c r="L46" i="12"/>
  <c r="H46" i="12"/>
  <c r="G46" i="12"/>
  <c r="R45" i="12"/>
  <c r="Q45" i="12"/>
  <c r="M45" i="12"/>
  <c r="L45" i="12"/>
  <c r="H45" i="12"/>
  <c r="G45" i="12"/>
  <c r="R44" i="12"/>
  <c r="Q44" i="12"/>
  <c r="M44" i="12"/>
  <c r="L44" i="12"/>
  <c r="H44" i="12"/>
  <c r="G44" i="12"/>
  <c r="R43" i="12"/>
  <c r="Q43" i="12"/>
  <c r="M43" i="12"/>
  <c r="L43" i="12"/>
  <c r="H43" i="12"/>
  <c r="G43" i="12"/>
  <c r="R42" i="12"/>
  <c r="Q42" i="12"/>
  <c r="M42" i="12"/>
  <c r="L42" i="12"/>
  <c r="H42" i="12"/>
  <c r="G42" i="12"/>
  <c r="R41" i="12"/>
  <c r="Q41" i="12"/>
  <c r="M41" i="12"/>
  <c r="L41" i="12"/>
  <c r="H41" i="12"/>
  <c r="G41" i="12"/>
  <c r="R40" i="12"/>
  <c r="Q40" i="12"/>
  <c r="M40" i="12"/>
  <c r="L40" i="12"/>
  <c r="H40" i="12"/>
  <c r="G40" i="12"/>
  <c r="R39" i="12"/>
  <c r="Q39" i="12"/>
  <c r="M39" i="12"/>
  <c r="L39" i="12"/>
  <c r="H39" i="12"/>
  <c r="G39" i="12"/>
  <c r="R38" i="12"/>
  <c r="Q38" i="12"/>
  <c r="M38" i="12"/>
  <c r="L38" i="12"/>
  <c r="H38" i="12"/>
  <c r="G38" i="12"/>
  <c r="R37" i="12"/>
  <c r="Q37" i="12"/>
  <c r="M37" i="12"/>
  <c r="L37" i="12"/>
  <c r="H37" i="12"/>
  <c r="G37" i="12"/>
  <c r="R36" i="12"/>
  <c r="Q36" i="12"/>
  <c r="M36" i="12"/>
  <c r="L36" i="12"/>
  <c r="H36" i="12"/>
  <c r="G36" i="12"/>
  <c r="R35" i="12"/>
  <c r="Q35" i="12"/>
  <c r="M35" i="12"/>
  <c r="L35" i="12"/>
  <c r="H35" i="12"/>
  <c r="G35" i="12"/>
  <c r="R34" i="12"/>
  <c r="Q34" i="12"/>
  <c r="M34" i="12"/>
  <c r="L34" i="12"/>
  <c r="H34" i="12"/>
  <c r="G34" i="12"/>
  <c r="R33" i="12"/>
  <c r="Q33" i="12"/>
  <c r="M33" i="12"/>
  <c r="L33" i="12"/>
  <c r="H33" i="12"/>
  <c r="G33" i="12"/>
  <c r="R32" i="12"/>
  <c r="Q32" i="12"/>
  <c r="M32" i="12"/>
  <c r="L32" i="12"/>
  <c r="H32" i="12"/>
  <c r="G32" i="12"/>
  <c r="R31" i="12"/>
  <c r="Q31" i="12"/>
  <c r="M31" i="12"/>
  <c r="L31" i="12"/>
  <c r="H31" i="12"/>
  <c r="G31" i="12"/>
  <c r="R30" i="12"/>
  <c r="Q30" i="12"/>
  <c r="M30" i="12"/>
  <c r="L30" i="12"/>
  <c r="H30" i="12"/>
  <c r="G30" i="12"/>
  <c r="R29" i="12"/>
  <c r="Q29" i="12"/>
  <c r="M29" i="12"/>
  <c r="L29" i="12"/>
  <c r="H29" i="12"/>
  <c r="G29" i="12"/>
  <c r="R28" i="12"/>
  <c r="Q28" i="12"/>
  <c r="M28" i="12"/>
  <c r="L28" i="12"/>
  <c r="H28" i="12"/>
  <c r="G28" i="12"/>
  <c r="R27" i="12"/>
  <c r="Q27" i="12"/>
  <c r="M27" i="12"/>
  <c r="L27" i="12"/>
  <c r="H27" i="12"/>
  <c r="G27" i="12"/>
  <c r="R26" i="12"/>
  <c r="Q26" i="12"/>
  <c r="M26" i="12"/>
  <c r="L26" i="12"/>
  <c r="H26" i="12"/>
  <c r="G26" i="12"/>
  <c r="R25" i="12"/>
  <c r="Q25" i="12"/>
  <c r="M25" i="12"/>
  <c r="L25" i="12"/>
  <c r="H25" i="12"/>
  <c r="G25" i="12"/>
  <c r="R24" i="12"/>
  <c r="Q24" i="12"/>
  <c r="M24" i="12"/>
  <c r="L24" i="12"/>
  <c r="H24" i="12"/>
  <c r="G24" i="12"/>
  <c r="R23" i="12"/>
  <c r="Q23" i="12"/>
  <c r="M23" i="12"/>
  <c r="L23" i="12"/>
  <c r="H23" i="12"/>
  <c r="G23" i="12"/>
  <c r="R22" i="12"/>
  <c r="Q22" i="12"/>
  <c r="M22" i="12"/>
  <c r="L22" i="12"/>
  <c r="H22" i="12"/>
  <c r="G22" i="12"/>
  <c r="R47" i="11"/>
  <c r="M47" i="11"/>
  <c r="L47" i="11"/>
  <c r="H47" i="11"/>
  <c r="G47" i="11"/>
  <c r="R46" i="11"/>
  <c r="Q46" i="11"/>
  <c r="M46" i="11"/>
  <c r="L46" i="11"/>
  <c r="H46" i="11"/>
  <c r="G46" i="11"/>
  <c r="R45" i="11"/>
  <c r="Q45" i="11"/>
  <c r="M45" i="11"/>
  <c r="L45" i="11"/>
  <c r="H45" i="11"/>
  <c r="G45" i="11"/>
  <c r="R44" i="11"/>
  <c r="Q44" i="11"/>
  <c r="M44" i="11"/>
  <c r="L44" i="11"/>
  <c r="H44" i="11"/>
  <c r="G44" i="11"/>
  <c r="R43" i="11"/>
  <c r="Q43" i="11"/>
  <c r="M43" i="11"/>
  <c r="L43" i="11"/>
  <c r="H43" i="11"/>
  <c r="G43" i="11"/>
  <c r="R42" i="11"/>
  <c r="Q42" i="11"/>
  <c r="M42" i="11"/>
  <c r="L42" i="11"/>
  <c r="H42" i="11"/>
  <c r="G42" i="11"/>
  <c r="R41" i="11"/>
  <c r="Q41" i="11"/>
  <c r="M41" i="11"/>
  <c r="L41" i="11"/>
  <c r="H41" i="11"/>
  <c r="G41" i="11"/>
  <c r="R40" i="11"/>
  <c r="Q40" i="11"/>
  <c r="M40" i="11"/>
  <c r="L40" i="11"/>
  <c r="H40" i="11"/>
  <c r="G40" i="11"/>
  <c r="R39" i="11"/>
  <c r="Q39" i="11"/>
  <c r="M39" i="11"/>
  <c r="L39" i="11"/>
  <c r="H39" i="11"/>
  <c r="G39" i="11"/>
  <c r="R38" i="11"/>
  <c r="Q38" i="11"/>
  <c r="M38" i="11"/>
  <c r="L38" i="11"/>
  <c r="H38" i="11"/>
  <c r="G38" i="11"/>
  <c r="R37" i="11"/>
  <c r="Q37" i="11"/>
  <c r="M37" i="11"/>
  <c r="L37" i="11"/>
  <c r="H37" i="11"/>
  <c r="G37" i="11"/>
  <c r="R36" i="11"/>
  <c r="Q36" i="11"/>
  <c r="M36" i="11"/>
  <c r="L36" i="11"/>
  <c r="H36" i="11"/>
  <c r="G36" i="11"/>
  <c r="R35" i="11"/>
  <c r="Q35" i="11"/>
  <c r="M35" i="11"/>
  <c r="L35" i="11"/>
  <c r="H35" i="11"/>
  <c r="G35" i="11"/>
  <c r="R34" i="11"/>
  <c r="Q34" i="11"/>
  <c r="M34" i="11"/>
  <c r="L34" i="11"/>
  <c r="H34" i="11"/>
  <c r="G34" i="11"/>
  <c r="R33" i="11"/>
  <c r="Q33" i="11"/>
  <c r="M33" i="11"/>
  <c r="L33" i="11"/>
  <c r="H33" i="11"/>
  <c r="G33" i="11"/>
  <c r="R32" i="11"/>
  <c r="Q32" i="11"/>
  <c r="M32" i="11"/>
  <c r="L32" i="11"/>
  <c r="H32" i="11"/>
  <c r="G32" i="11"/>
  <c r="R31" i="11"/>
  <c r="Q31" i="11"/>
  <c r="M31" i="11"/>
  <c r="L31" i="11"/>
  <c r="H31" i="11"/>
  <c r="G31" i="11"/>
  <c r="R30" i="11"/>
  <c r="Q30" i="11"/>
  <c r="M30" i="11"/>
  <c r="L30" i="11"/>
  <c r="H30" i="11"/>
  <c r="G30" i="11"/>
  <c r="R29" i="11"/>
  <c r="Q29" i="11"/>
  <c r="M29" i="11"/>
  <c r="L29" i="11"/>
  <c r="H29" i="11"/>
  <c r="G29" i="11"/>
  <c r="R28" i="11"/>
  <c r="Q28" i="11"/>
  <c r="M28" i="11"/>
  <c r="L28" i="11"/>
  <c r="H28" i="11"/>
  <c r="G28" i="11"/>
  <c r="R27" i="11"/>
  <c r="Q27" i="11"/>
  <c r="M27" i="11"/>
  <c r="L27" i="11"/>
  <c r="H27" i="11"/>
  <c r="G27" i="11"/>
  <c r="R26" i="11"/>
  <c r="Q26" i="11"/>
  <c r="M26" i="11"/>
  <c r="L26" i="11"/>
  <c r="H26" i="11"/>
  <c r="G26" i="11"/>
  <c r="R25" i="11"/>
  <c r="Q25" i="11"/>
  <c r="M25" i="11"/>
  <c r="L25" i="11"/>
  <c r="H25" i="11"/>
  <c r="G25" i="11"/>
  <c r="R24" i="11"/>
  <c r="Q24" i="11"/>
  <c r="M24" i="11"/>
  <c r="L24" i="11"/>
  <c r="H24" i="11"/>
  <c r="G24" i="11"/>
  <c r="R23" i="11"/>
  <c r="Q23" i="11"/>
  <c r="M23" i="11"/>
  <c r="L23" i="11"/>
  <c r="H23" i="11"/>
  <c r="G23" i="11"/>
  <c r="R22" i="11"/>
  <c r="Q22" i="11"/>
  <c r="M22" i="11"/>
  <c r="L22" i="11"/>
  <c r="H22" i="11"/>
  <c r="G22" i="11"/>
  <c r="R47" i="10"/>
  <c r="Q47" i="10"/>
  <c r="M47" i="10"/>
  <c r="L47" i="10"/>
  <c r="H47" i="10"/>
  <c r="G47" i="10"/>
  <c r="R46" i="10"/>
  <c r="M46" i="10"/>
  <c r="L46" i="10"/>
  <c r="H46" i="10"/>
  <c r="G46" i="10"/>
  <c r="R45" i="10"/>
  <c r="Q45" i="10"/>
  <c r="M45" i="10"/>
  <c r="L45" i="10"/>
  <c r="H45" i="10"/>
  <c r="G45" i="10"/>
  <c r="R44" i="10"/>
  <c r="Q44" i="10"/>
  <c r="M44" i="10"/>
  <c r="L44" i="10"/>
  <c r="H44" i="10"/>
  <c r="G44" i="10"/>
  <c r="R43" i="10"/>
  <c r="Q43" i="10"/>
  <c r="M43" i="10"/>
  <c r="L43" i="10"/>
  <c r="H43" i="10"/>
  <c r="G43" i="10"/>
  <c r="R42" i="10"/>
  <c r="Q42" i="10"/>
  <c r="M42" i="10"/>
  <c r="L42" i="10"/>
  <c r="H42" i="10"/>
  <c r="G42" i="10"/>
  <c r="R41" i="10"/>
  <c r="Q41" i="10"/>
  <c r="M41" i="10"/>
  <c r="L41" i="10"/>
  <c r="H41" i="10"/>
  <c r="G41" i="10"/>
  <c r="R40" i="10"/>
  <c r="Q40" i="10"/>
  <c r="M40" i="10"/>
  <c r="L40" i="10"/>
  <c r="H40" i="10"/>
  <c r="G40" i="10"/>
  <c r="R39" i="10"/>
  <c r="Q39" i="10"/>
  <c r="M39" i="10"/>
  <c r="L39" i="10"/>
  <c r="H39" i="10"/>
  <c r="G39" i="10"/>
  <c r="R38" i="10"/>
  <c r="Q38" i="10"/>
  <c r="M38" i="10"/>
  <c r="L38" i="10"/>
  <c r="H38" i="10"/>
  <c r="G38" i="10"/>
  <c r="R37" i="10"/>
  <c r="Q37" i="10"/>
  <c r="M37" i="10"/>
  <c r="L37" i="10"/>
  <c r="H37" i="10"/>
  <c r="G37" i="10"/>
  <c r="R36" i="10"/>
  <c r="Q36" i="10"/>
  <c r="M36" i="10"/>
  <c r="L36" i="10"/>
  <c r="H36" i="10"/>
  <c r="G36" i="10"/>
  <c r="R35" i="10"/>
  <c r="Q35" i="10"/>
  <c r="M35" i="10"/>
  <c r="L35" i="10"/>
  <c r="H35" i="10"/>
  <c r="G35" i="10"/>
  <c r="R34" i="10"/>
  <c r="Q34" i="10"/>
  <c r="M34" i="10"/>
  <c r="L34" i="10"/>
  <c r="H34" i="10"/>
  <c r="G34" i="10"/>
  <c r="R33" i="10"/>
  <c r="Q33" i="10"/>
  <c r="M33" i="10"/>
  <c r="L33" i="10"/>
  <c r="H33" i="10"/>
  <c r="G33" i="10"/>
  <c r="R32" i="10"/>
  <c r="Q32" i="10"/>
  <c r="M32" i="10"/>
  <c r="L32" i="10"/>
  <c r="H32" i="10"/>
  <c r="G32" i="10"/>
  <c r="R31" i="10"/>
  <c r="Q31" i="10"/>
  <c r="M31" i="10"/>
  <c r="L31" i="10"/>
  <c r="H31" i="10"/>
  <c r="G31" i="10"/>
  <c r="R30" i="10"/>
  <c r="Q30" i="10"/>
  <c r="M30" i="10"/>
  <c r="L30" i="10"/>
  <c r="H30" i="10"/>
  <c r="G30" i="10"/>
  <c r="R29" i="10"/>
  <c r="Q29" i="10"/>
  <c r="M29" i="10"/>
  <c r="L29" i="10"/>
  <c r="H29" i="10"/>
  <c r="G29" i="10"/>
  <c r="R28" i="10"/>
  <c r="Q28" i="10"/>
  <c r="M28" i="10"/>
  <c r="L28" i="10"/>
  <c r="H28" i="10"/>
  <c r="G28" i="10"/>
  <c r="R27" i="10"/>
  <c r="Q27" i="10"/>
  <c r="M27" i="10"/>
  <c r="L27" i="10"/>
  <c r="H27" i="10"/>
  <c r="G27" i="10"/>
  <c r="R26" i="10"/>
  <c r="Q26" i="10"/>
  <c r="M26" i="10"/>
  <c r="L26" i="10"/>
  <c r="H26" i="10"/>
  <c r="G26" i="10"/>
  <c r="R25" i="10"/>
  <c r="Q25" i="10"/>
  <c r="M25" i="10"/>
  <c r="L25" i="10"/>
  <c r="H25" i="10"/>
  <c r="G25" i="10"/>
  <c r="R24" i="10"/>
  <c r="Q24" i="10"/>
  <c r="M24" i="10"/>
  <c r="L24" i="10"/>
  <c r="H24" i="10"/>
  <c r="G24" i="10"/>
  <c r="R23" i="10"/>
  <c r="Q23" i="10"/>
  <c r="M23" i="10"/>
  <c r="L23" i="10"/>
  <c r="H23" i="10"/>
  <c r="G23" i="10"/>
  <c r="R22" i="10"/>
  <c r="Q22" i="10"/>
  <c r="M22" i="10"/>
  <c r="L22" i="10"/>
  <c r="H22" i="10"/>
  <c r="G22" i="10"/>
  <c r="R47" i="9"/>
  <c r="Q47" i="9"/>
  <c r="M47" i="9"/>
  <c r="L47" i="9"/>
  <c r="H47" i="9"/>
  <c r="G47" i="9"/>
  <c r="R46" i="9"/>
  <c r="Q46" i="9"/>
  <c r="M46" i="9"/>
  <c r="L46" i="9"/>
  <c r="H46" i="9"/>
  <c r="G46" i="9"/>
  <c r="R45" i="9"/>
  <c r="Q45" i="9"/>
  <c r="M45" i="9"/>
  <c r="L45" i="9"/>
  <c r="H45" i="9"/>
  <c r="G45" i="9"/>
  <c r="R44" i="9"/>
  <c r="Q44" i="9"/>
  <c r="M44" i="9"/>
  <c r="L44" i="9"/>
  <c r="H44" i="9"/>
  <c r="G44" i="9"/>
  <c r="R43" i="9"/>
  <c r="Q43" i="9"/>
  <c r="M43" i="9"/>
  <c r="L43" i="9"/>
  <c r="H43" i="9"/>
  <c r="G43" i="9"/>
  <c r="R42" i="9"/>
  <c r="Q42" i="9"/>
  <c r="M42" i="9"/>
  <c r="L42" i="9"/>
  <c r="H42" i="9"/>
  <c r="G42" i="9"/>
  <c r="R41" i="9"/>
  <c r="Q41" i="9"/>
  <c r="M41" i="9"/>
  <c r="L41" i="9"/>
  <c r="H41" i="9"/>
  <c r="G41" i="9"/>
  <c r="R40" i="9"/>
  <c r="Q40" i="9"/>
  <c r="M40" i="9"/>
  <c r="L40" i="9"/>
  <c r="H40" i="9"/>
  <c r="G40" i="9"/>
  <c r="R39" i="9"/>
  <c r="Q39" i="9"/>
  <c r="M39" i="9"/>
  <c r="L39" i="9"/>
  <c r="H39" i="9"/>
  <c r="G39" i="9"/>
  <c r="R38" i="9"/>
  <c r="Q38" i="9"/>
  <c r="M38" i="9"/>
  <c r="L38" i="9"/>
  <c r="H38" i="9"/>
  <c r="G38" i="9"/>
  <c r="R37" i="9"/>
  <c r="Q37" i="9"/>
  <c r="M37" i="9"/>
  <c r="L37" i="9"/>
  <c r="H37" i="9"/>
  <c r="G37" i="9"/>
  <c r="R36" i="9"/>
  <c r="Q36" i="9"/>
  <c r="M36" i="9"/>
  <c r="L36" i="9"/>
  <c r="H36" i="9"/>
  <c r="G36" i="9"/>
  <c r="R35" i="9"/>
  <c r="Q35" i="9"/>
  <c r="M35" i="9"/>
  <c r="L35" i="9"/>
  <c r="H35" i="9"/>
  <c r="G35" i="9"/>
  <c r="R34" i="9"/>
  <c r="Q34" i="9"/>
  <c r="M34" i="9"/>
  <c r="L34" i="9"/>
  <c r="H34" i="9"/>
  <c r="G34" i="9"/>
  <c r="R33" i="9"/>
  <c r="Q33" i="9"/>
  <c r="M33" i="9"/>
  <c r="L33" i="9"/>
  <c r="H33" i="9"/>
  <c r="G33" i="9"/>
  <c r="R32" i="9"/>
  <c r="Q32" i="9"/>
  <c r="M32" i="9"/>
  <c r="L32" i="9"/>
  <c r="H32" i="9"/>
  <c r="G32" i="9"/>
  <c r="R31" i="9"/>
  <c r="Q31" i="9"/>
  <c r="M31" i="9"/>
  <c r="L31" i="9"/>
  <c r="H31" i="9"/>
  <c r="G31" i="9"/>
  <c r="R30" i="9"/>
  <c r="Q30" i="9"/>
  <c r="M30" i="9"/>
  <c r="L30" i="9"/>
  <c r="H30" i="9"/>
  <c r="G30" i="9"/>
  <c r="R29" i="9"/>
  <c r="Q29" i="9"/>
  <c r="M29" i="9"/>
  <c r="L29" i="9"/>
  <c r="H29" i="9"/>
  <c r="G29" i="9"/>
  <c r="R28" i="9"/>
  <c r="Q28" i="9"/>
  <c r="M28" i="9"/>
  <c r="L28" i="9"/>
  <c r="H28" i="9"/>
  <c r="G28" i="9"/>
  <c r="R27" i="9"/>
  <c r="Q27" i="9"/>
  <c r="M27" i="9"/>
  <c r="L27" i="9"/>
  <c r="H27" i="9"/>
  <c r="G27" i="9"/>
  <c r="R26" i="9"/>
  <c r="Q26" i="9"/>
  <c r="M26" i="9"/>
  <c r="L26" i="9"/>
  <c r="H26" i="9"/>
  <c r="G26" i="9"/>
  <c r="R25" i="9"/>
  <c r="Q25" i="9"/>
  <c r="M25" i="9"/>
  <c r="L25" i="9"/>
  <c r="H25" i="9"/>
  <c r="G25" i="9"/>
  <c r="R24" i="9"/>
  <c r="Q24" i="9"/>
  <c r="M24" i="9"/>
  <c r="L24" i="9"/>
  <c r="H24" i="9"/>
  <c r="G24" i="9"/>
  <c r="R23" i="9"/>
  <c r="Q23" i="9"/>
  <c r="M23" i="9"/>
  <c r="L23" i="9"/>
  <c r="H23" i="9"/>
  <c r="G23" i="9"/>
  <c r="R22" i="9"/>
  <c r="Q22" i="9"/>
  <c r="M22" i="9"/>
  <c r="L22" i="9"/>
  <c r="H22" i="9"/>
  <c r="G22" i="9"/>
  <c r="R47" i="8"/>
  <c r="Q47" i="8"/>
  <c r="M47" i="8"/>
  <c r="L47" i="8"/>
  <c r="H47" i="8"/>
  <c r="G47" i="8"/>
  <c r="R46" i="8"/>
  <c r="Q46" i="8"/>
  <c r="M46" i="8"/>
  <c r="L46" i="8"/>
  <c r="H46" i="8"/>
  <c r="G46" i="8"/>
  <c r="R45" i="8"/>
  <c r="Q45" i="8"/>
  <c r="M45" i="8"/>
  <c r="L45" i="8"/>
  <c r="H45" i="8"/>
  <c r="G45" i="8"/>
  <c r="R44" i="8"/>
  <c r="Q44" i="8"/>
  <c r="M44" i="8"/>
  <c r="L44" i="8"/>
  <c r="H44" i="8"/>
  <c r="G44" i="8"/>
  <c r="R43" i="8"/>
  <c r="Q43" i="8"/>
  <c r="M43" i="8"/>
  <c r="L43" i="8"/>
  <c r="H43" i="8"/>
  <c r="G43" i="8"/>
  <c r="R42" i="8"/>
  <c r="Q42" i="8"/>
  <c r="M42" i="8"/>
  <c r="L42" i="8"/>
  <c r="H42" i="8"/>
  <c r="G42" i="8"/>
  <c r="R41" i="8"/>
  <c r="Q41" i="8"/>
  <c r="M41" i="8"/>
  <c r="L41" i="8"/>
  <c r="H41" i="8"/>
  <c r="G41" i="8"/>
  <c r="R40" i="8"/>
  <c r="Q40" i="8"/>
  <c r="M40" i="8"/>
  <c r="L40" i="8"/>
  <c r="H40" i="8"/>
  <c r="G40" i="8"/>
  <c r="R39" i="8"/>
  <c r="Q39" i="8"/>
  <c r="M39" i="8"/>
  <c r="L39" i="8"/>
  <c r="H39" i="8"/>
  <c r="G39" i="8"/>
  <c r="R38" i="8"/>
  <c r="Q38" i="8"/>
  <c r="M38" i="8"/>
  <c r="L38" i="8"/>
  <c r="H38" i="8"/>
  <c r="G38" i="8"/>
  <c r="R37" i="8"/>
  <c r="Q37" i="8"/>
  <c r="M37" i="8"/>
  <c r="L37" i="8"/>
  <c r="H37" i="8"/>
  <c r="G37" i="8"/>
  <c r="R36" i="8"/>
  <c r="Q36" i="8"/>
  <c r="M36" i="8"/>
  <c r="L36" i="8"/>
  <c r="H36" i="8"/>
  <c r="G36" i="8"/>
  <c r="R35" i="8"/>
  <c r="Q35" i="8"/>
  <c r="M35" i="8"/>
  <c r="L35" i="8"/>
  <c r="H35" i="8"/>
  <c r="G35" i="8"/>
  <c r="R34" i="8"/>
  <c r="Q34" i="8"/>
  <c r="M34" i="8"/>
  <c r="L34" i="8"/>
  <c r="H34" i="8"/>
  <c r="G34" i="8"/>
  <c r="R33" i="8"/>
  <c r="Q33" i="8"/>
  <c r="M33" i="8"/>
  <c r="L33" i="8"/>
  <c r="H33" i="8"/>
  <c r="G33" i="8"/>
  <c r="R32" i="8"/>
  <c r="Q32" i="8"/>
  <c r="M32" i="8"/>
  <c r="L32" i="8"/>
  <c r="H32" i="8"/>
  <c r="G32" i="8"/>
  <c r="R31" i="8"/>
  <c r="Q31" i="8"/>
  <c r="M31" i="8"/>
  <c r="L31" i="8"/>
  <c r="H31" i="8"/>
  <c r="G31" i="8"/>
  <c r="R30" i="8"/>
  <c r="Q30" i="8"/>
  <c r="M30" i="8"/>
  <c r="L30" i="8"/>
  <c r="H30" i="8"/>
  <c r="G30" i="8"/>
  <c r="R29" i="8"/>
  <c r="Q29" i="8"/>
  <c r="M29" i="8"/>
  <c r="L29" i="8"/>
  <c r="H29" i="8"/>
  <c r="G29" i="8"/>
  <c r="R28" i="8"/>
  <c r="Q28" i="8"/>
  <c r="M28" i="8"/>
  <c r="L28" i="8"/>
  <c r="H28" i="8"/>
  <c r="G28" i="8"/>
  <c r="R27" i="8"/>
  <c r="Q27" i="8"/>
  <c r="M27" i="8"/>
  <c r="L27" i="8"/>
  <c r="H27" i="8"/>
  <c r="G27" i="8"/>
  <c r="R26" i="8"/>
  <c r="Q26" i="8"/>
  <c r="M26" i="8"/>
  <c r="L26" i="8"/>
  <c r="H26" i="8"/>
  <c r="G26" i="8"/>
  <c r="R25" i="8"/>
  <c r="Q25" i="8"/>
  <c r="M25" i="8"/>
  <c r="L25" i="8"/>
  <c r="H25" i="8"/>
  <c r="G25" i="8"/>
  <c r="R24" i="8"/>
  <c r="Q24" i="8"/>
  <c r="M24" i="8"/>
  <c r="L24" i="8"/>
  <c r="H24" i="8"/>
  <c r="G24" i="8"/>
  <c r="R23" i="8"/>
  <c r="Q23" i="8"/>
  <c r="M23" i="8"/>
  <c r="L23" i="8"/>
  <c r="H23" i="8"/>
  <c r="G23" i="8"/>
  <c r="R22" i="8"/>
  <c r="Q22" i="8"/>
  <c r="M22" i="8"/>
  <c r="L22" i="8"/>
  <c r="H22" i="8"/>
  <c r="G22" i="8"/>
  <c r="Q47" i="7"/>
  <c r="M38" i="7"/>
  <c r="G38" i="7"/>
  <c r="M34" i="7"/>
  <c r="G34" i="7"/>
  <c r="H31" i="7"/>
  <c r="M30" i="7"/>
  <c r="G30" i="7"/>
  <c r="H27" i="7"/>
  <c r="G26" i="7"/>
  <c r="H23" i="7"/>
  <c r="R47" i="5"/>
  <c r="Q47" i="5"/>
  <c r="H47" i="5"/>
  <c r="Q46" i="5"/>
  <c r="M44" i="5"/>
  <c r="R43" i="5"/>
  <c r="Q43" i="5"/>
  <c r="Q42" i="5"/>
  <c r="H42" i="5"/>
  <c r="G42" i="5"/>
  <c r="M41" i="5"/>
  <c r="G41" i="5"/>
  <c r="L40" i="5"/>
  <c r="R39" i="5"/>
  <c r="Q39" i="5"/>
  <c r="Q38" i="5"/>
  <c r="H38" i="5"/>
  <c r="G38" i="5"/>
  <c r="M37" i="5"/>
  <c r="G37" i="5"/>
  <c r="R35" i="5"/>
  <c r="Q35" i="5"/>
  <c r="R34" i="5"/>
  <c r="Q34" i="5"/>
  <c r="H34" i="5"/>
  <c r="G34" i="5"/>
  <c r="M33" i="5"/>
  <c r="L33" i="5"/>
  <c r="G33" i="5"/>
  <c r="R31" i="5"/>
  <c r="Q31" i="5"/>
  <c r="G31" i="5"/>
  <c r="M30" i="5"/>
  <c r="L30" i="5"/>
  <c r="H30" i="5"/>
  <c r="G30" i="5"/>
  <c r="M29" i="5"/>
  <c r="G29" i="5"/>
  <c r="Q27" i="5"/>
  <c r="M27" i="5"/>
  <c r="L27" i="5"/>
  <c r="L26" i="5"/>
  <c r="H26" i="5"/>
  <c r="R25" i="5"/>
  <c r="M23" i="5"/>
  <c r="L22" i="5"/>
  <c r="Q46" i="4"/>
  <c r="L45" i="4"/>
  <c r="G45" i="4"/>
  <c r="L43" i="4"/>
  <c r="Q42" i="4"/>
  <c r="L41" i="4"/>
  <c r="G41" i="4"/>
  <c r="Q38" i="4"/>
  <c r="L37" i="4"/>
  <c r="Q34" i="4"/>
  <c r="Q33" i="4"/>
  <c r="L33" i="4"/>
  <c r="Q30" i="4"/>
  <c r="L29" i="4"/>
  <c r="R26" i="4"/>
  <c r="Q26" i="4"/>
  <c r="R23" i="4"/>
  <c r="L47" i="3"/>
  <c r="Q46" i="3"/>
  <c r="M45" i="3"/>
  <c r="L45" i="3"/>
  <c r="Q44" i="3"/>
  <c r="G44" i="3"/>
  <c r="M43" i="3"/>
  <c r="Q42" i="3"/>
  <c r="G42" i="3"/>
  <c r="M41" i="3"/>
  <c r="G41" i="3"/>
  <c r="L40" i="3"/>
  <c r="G40" i="3"/>
  <c r="M39" i="3"/>
  <c r="L39" i="3"/>
  <c r="R38" i="3"/>
  <c r="Q38" i="3"/>
  <c r="G38" i="3"/>
  <c r="R37" i="3"/>
  <c r="Q37" i="3"/>
  <c r="G37" i="3"/>
  <c r="G36" i="3"/>
  <c r="L35" i="3"/>
  <c r="Q34" i="3"/>
  <c r="G34" i="3"/>
  <c r="R33" i="3"/>
  <c r="Q33" i="3"/>
  <c r="H33" i="3"/>
  <c r="G32" i="3"/>
  <c r="L31" i="3"/>
  <c r="Q30" i="3"/>
  <c r="L30" i="3"/>
  <c r="H30" i="3"/>
  <c r="G30" i="3"/>
  <c r="Q29" i="3"/>
  <c r="L29" i="3"/>
  <c r="H29" i="3"/>
  <c r="G28" i="3"/>
  <c r="M27" i="3"/>
  <c r="R26" i="3"/>
  <c r="Q26" i="3"/>
  <c r="H26" i="3"/>
  <c r="G26" i="3"/>
  <c r="M25" i="3"/>
  <c r="H25" i="3"/>
  <c r="M23" i="3"/>
  <c r="M48" i="3" l="1"/>
  <c r="L48" i="3"/>
  <c r="Q48" i="7"/>
  <c r="R49" i="7"/>
  <c r="M39" i="5"/>
  <c r="R28" i="5"/>
  <c r="R37" i="4"/>
  <c r="M23" i="4"/>
  <c r="Q37" i="4"/>
  <c r="Q41" i="4"/>
  <c r="G26" i="4"/>
  <c r="R41" i="4"/>
  <c r="L30" i="4"/>
  <c r="L39" i="4"/>
  <c r="G46" i="4"/>
  <c r="R27" i="4"/>
  <c r="R31" i="4"/>
  <c r="R35" i="4"/>
  <c r="R39" i="4"/>
  <c r="R43" i="4"/>
  <c r="Q28" i="5"/>
  <c r="H32" i="5"/>
  <c r="H45" i="5"/>
  <c r="H48" i="5"/>
  <c r="G47" i="5"/>
  <c r="H23" i="5"/>
  <c r="M32" i="5"/>
  <c r="R29" i="5"/>
  <c r="R33" i="5"/>
  <c r="R37" i="5"/>
  <c r="R45" i="5"/>
  <c r="O20" i="5"/>
  <c r="L44" i="5"/>
  <c r="L27" i="4"/>
  <c r="L35" i="4"/>
  <c r="L26" i="4"/>
  <c r="Q28" i="4"/>
  <c r="H30" i="4"/>
  <c r="G34" i="4"/>
  <c r="H38" i="4"/>
  <c r="H42" i="4"/>
  <c r="H45" i="4"/>
  <c r="H33" i="4"/>
  <c r="H29" i="4"/>
  <c r="H25" i="4"/>
  <c r="M24" i="4"/>
  <c r="L31" i="4"/>
  <c r="H47" i="4"/>
  <c r="H43" i="4"/>
  <c r="H39" i="4"/>
  <c r="H35" i="4"/>
  <c r="H31" i="4"/>
  <c r="H27" i="4"/>
  <c r="Q44" i="4"/>
  <c r="H37" i="4"/>
  <c r="M39" i="4"/>
  <c r="H41" i="4"/>
  <c r="E14" i="4"/>
  <c r="M28" i="4"/>
  <c r="M32" i="4"/>
  <c r="L40" i="4"/>
  <c r="G32" i="4"/>
  <c r="R44" i="4"/>
  <c r="E15" i="4"/>
  <c r="G28" i="4"/>
  <c r="Q32" i="4"/>
  <c r="Q40" i="4"/>
  <c r="M43" i="4"/>
  <c r="L15" i="4"/>
  <c r="E20" i="4"/>
  <c r="E19" i="4"/>
  <c r="E18" i="4"/>
  <c r="G19" i="4" s="1"/>
  <c r="M44" i="4"/>
  <c r="R25" i="4"/>
  <c r="R45" i="4"/>
  <c r="Q36" i="4"/>
  <c r="M41" i="4"/>
  <c r="L46" i="4"/>
  <c r="M34" i="4"/>
  <c r="M38" i="4"/>
  <c r="J19" i="4"/>
  <c r="O17" i="4"/>
  <c r="R38" i="4"/>
  <c r="O19" i="4"/>
  <c r="R22" i="4" s="1"/>
  <c r="R47" i="4"/>
  <c r="O20" i="4"/>
  <c r="M29" i="4"/>
  <c r="M33" i="4"/>
  <c r="O16" i="4"/>
  <c r="Q22" i="4" s="1"/>
  <c r="M31" i="4"/>
  <c r="M36" i="4"/>
  <c r="Q47" i="4"/>
  <c r="R48" i="4"/>
  <c r="H46" i="5"/>
  <c r="E20" i="5"/>
  <c r="M25" i="5"/>
  <c r="G35" i="5"/>
  <c r="H36" i="5"/>
  <c r="Q41" i="5"/>
  <c r="E18" i="5"/>
  <c r="G24" i="5" s="1"/>
  <c r="G45" i="5"/>
  <c r="G49" i="5"/>
  <c r="L43" i="5"/>
  <c r="L46" i="5"/>
  <c r="R23" i="5"/>
  <c r="J19" i="5"/>
  <c r="L20" i="5" s="1"/>
  <c r="L49" i="5"/>
  <c r="G27" i="5"/>
  <c r="H28" i="5"/>
  <c r="M35" i="5"/>
  <c r="L36" i="5"/>
  <c r="Q37" i="5"/>
  <c r="R38" i="5"/>
  <c r="M46" i="5"/>
  <c r="Q45" i="5"/>
  <c r="Q49" i="5"/>
  <c r="H24" i="5"/>
  <c r="R30" i="5"/>
  <c r="G39" i="5"/>
  <c r="H40" i="5"/>
  <c r="G43" i="5"/>
  <c r="E14" i="5"/>
  <c r="O19" i="5"/>
  <c r="R22" i="5" s="1"/>
  <c r="H43" i="5"/>
  <c r="L31" i="5"/>
  <c r="M34" i="5"/>
  <c r="M38" i="5"/>
  <c r="L41" i="5"/>
  <c r="Q32" i="5"/>
  <c r="Q36" i="5"/>
  <c r="Q40" i="5"/>
  <c r="R44" i="5"/>
  <c r="L15" i="3"/>
  <c r="J18" i="3"/>
  <c r="R25" i="3"/>
  <c r="R29" i="3"/>
  <c r="R32" i="3"/>
  <c r="O17" i="3"/>
  <c r="Q47" i="3"/>
  <c r="R40" i="3"/>
  <c r="H48" i="3"/>
  <c r="G48" i="3"/>
  <c r="M44" i="3"/>
  <c r="G15" i="3"/>
  <c r="R44" i="3"/>
  <c r="E14" i="3"/>
  <c r="M36" i="3"/>
  <c r="Q18" i="3"/>
  <c r="Q24" i="3"/>
  <c r="L16" i="3"/>
  <c r="L33" i="3"/>
  <c r="E18" i="3"/>
  <c r="G24" i="3" s="1"/>
  <c r="M34" i="3"/>
  <c r="M38" i="3"/>
  <c r="Q28" i="3"/>
  <c r="M30" i="3"/>
  <c r="Q32" i="3"/>
  <c r="H37" i="3"/>
  <c r="H41" i="3"/>
  <c r="M24" i="3"/>
  <c r="M33" i="3"/>
  <c r="H34" i="3"/>
  <c r="Q36" i="3"/>
  <c r="L37" i="3"/>
  <c r="Q40" i="3"/>
  <c r="L41" i="3"/>
  <c r="J23" i="1"/>
  <c r="H47" i="3"/>
  <c r="E20" i="3"/>
  <c r="M28" i="3"/>
  <c r="M31" i="3"/>
  <c r="J19" i="3"/>
  <c r="L20" i="3" s="1"/>
  <c r="L49" i="3"/>
  <c r="O16" i="3"/>
  <c r="Q22" i="3" s="1"/>
  <c r="R41" i="3"/>
  <c r="R45" i="3"/>
  <c r="Q49" i="3"/>
  <c r="R48" i="3"/>
  <c r="R49" i="3"/>
  <c r="H45" i="3"/>
  <c r="G49" i="3"/>
  <c r="E19" i="3"/>
  <c r="E17" i="3"/>
  <c r="G23" i="3" s="1"/>
  <c r="E16" i="3"/>
  <c r="G22" i="3" s="1"/>
  <c r="M26" i="3"/>
  <c r="M32" i="3"/>
  <c r="M46" i="3"/>
  <c r="R23" i="3"/>
  <c r="R27" i="3"/>
  <c r="R31" i="3"/>
  <c r="R35" i="3"/>
  <c r="R39" i="3"/>
  <c r="O19" i="3"/>
  <c r="R47" i="3"/>
  <c r="O20" i="3"/>
  <c r="R36" i="25"/>
  <c r="R23" i="25"/>
  <c r="M40" i="25"/>
  <c r="Q43" i="25"/>
  <c r="L26" i="25"/>
  <c r="M34" i="25"/>
  <c r="H48" i="6"/>
  <c r="O16" i="25"/>
  <c r="G34" i="25"/>
  <c r="G41" i="25"/>
  <c r="J41" i="6"/>
  <c r="J41" i="2" s="1"/>
  <c r="J41" i="1" s="1"/>
  <c r="J18" i="1" s="1"/>
  <c r="H40" i="25"/>
  <c r="H36" i="25"/>
  <c r="H28" i="25"/>
  <c r="H25" i="25"/>
  <c r="M28" i="25"/>
  <c r="M30" i="25"/>
  <c r="H38" i="25"/>
  <c r="M38" i="25"/>
  <c r="E18" i="25"/>
  <c r="G19" i="25" s="1"/>
  <c r="H35" i="25"/>
  <c r="L15" i="25"/>
  <c r="H37" i="25"/>
  <c r="L45" i="25"/>
  <c r="M32" i="25"/>
  <c r="M36" i="25"/>
  <c r="R25" i="25"/>
  <c r="Q25" i="25"/>
  <c r="H41" i="25"/>
  <c r="M42" i="25"/>
  <c r="J39" i="6"/>
  <c r="J39" i="2" s="1"/>
  <c r="J39" i="1" s="1"/>
  <c r="E16" i="25"/>
  <c r="G22" i="25" s="1"/>
  <c r="M23" i="25"/>
  <c r="L24" i="25"/>
  <c r="R32" i="25"/>
  <c r="L42" i="25"/>
  <c r="J38" i="6"/>
  <c r="M24" i="25"/>
  <c r="H29" i="25"/>
  <c r="H33" i="25"/>
  <c r="L36" i="25"/>
  <c r="L41" i="25"/>
  <c r="L38" i="25"/>
  <c r="H23" i="25"/>
  <c r="M26" i="25"/>
  <c r="Q28" i="25"/>
  <c r="L29" i="25"/>
  <c r="M39" i="25"/>
  <c r="Q40" i="25"/>
  <c r="L23" i="25"/>
  <c r="O14" i="25"/>
  <c r="O15" i="25"/>
  <c r="Q16" i="25" s="1"/>
  <c r="Q29" i="25"/>
  <c r="Q33" i="25"/>
  <c r="Q37" i="25"/>
  <c r="G26" i="25"/>
  <c r="H27" i="25"/>
  <c r="R28" i="25"/>
  <c r="Q36" i="25"/>
  <c r="R37" i="25"/>
  <c r="R40" i="25"/>
  <c r="R41" i="25"/>
  <c r="J25" i="6"/>
  <c r="J14" i="6" s="1"/>
  <c r="J33" i="6"/>
  <c r="J33" i="2" s="1"/>
  <c r="L27" i="25"/>
  <c r="L30" i="25"/>
  <c r="M37" i="25"/>
  <c r="L18" i="25"/>
  <c r="R26" i="25"/>
  <c r="R30" i="25"/>
  <c r="R34" i="25"/>
  <c r="O18" i="25"/>
  <c r="Q19" i="25" s="1"/>
  <c r="H48" i="25"/>
  <c r="E20" i="25"/>
  <c r="G20" i="25" s="1"/>
  <c r="Q48" i="25"/>
  <c r="O20" i="25"/>
  <c r="Q20" i="25" s="1"/>
  <c r="L25" i="25"/>
  <c r="G30" i="25"/>
  <c r="H31" i="25"/>
  <c r="Q32" i="25"/>
  <c r="R33" i="25"/>
  <c r="G38" i="25"/>
  <c r="H39" i="25"/>
  <c r="E26" i="6"/>
  <c r="H26" i="6" s="1"/>
  <c r="E22" i="6"/>
  <c r="E22" i="2" s="1"/>
  <c r="E22" i="1" s="1"/>
  <c r="E38" i="6"/>
  <c r="E38" i="2" s="1"/>
  <c r="E34" i="6"/>
  <c r="E34" i="2" s="1"/>
  <c r="E17" i="25"/>
  <c r="G23" i="25" s="1"/>
  <c r="E15" i="25"/>
  <c r="E14" i="25"/>
  <c r="L32" i="25"/>
  <c r="M31" i="25"/>
  <c r="L16" i="25"/>
  <c r="L22" i="25"/>
  <c r="Q22" i="25"/>
  <c r="Q26" i="25"/>
  <c r="G28" i="25"/>
  <c r="L31" i="25"/>
  <c r="G36" i="25"/>
  <c r="L37" i="25"/>
  <c r="G40" i="25"/>
  <c r="G44" i="25"/>
  <c r="O33" i="6"/>
  <c r="O33" i="2" s="1"/>
  <c r="R22" i="25"/>
  <c r="H24" i="25"/>
  <c r="R24" i="25"/>
  <c r="M25" i="25"/>
  <c r="M27" i="25"/>
  <c r="M29" i="25"/>
  <c r="H32" i="25"/>
  <c r="M33" i="25"/>
  <c r="M35" i="25"/>
  <c r="R38" i="25"/>
  <c r="M41" i="25"/>
  <c r="R42" i="25"/>
  <c r="L17" i="25"/>
  <c r="O22" i="6"/>
  <c r="O22" i="2" s="1"/>
  <c r="O22" i="1" s="1"/>
  <c r="J27" i="6"/>
  <c r="J27" i="2" s="1"/>
  <c r="L27" i="2" s="1"/>
  <c r="L33" i="25"/>
  <c r="O17" i="25"/>
  <c r="O29" i="6"/>
  <c r="O29" i="2" s="1"/>
  <c r="O29" i="1" s="1"/>
  <c r="G27" i="25"/>
  <c r="L28" i="25"/>
  <c r="L34" i="25"/>
  <c r="G35" i="25"/>
  <c r="G39" i="25"/>
  <c r="L40" i="25"/>
  <c r="Q41" i="25"/>
  <c r="E36" i="6"/>
  <c r="E36" i="2" s="1"/>
  <c r="E32" i="6"/>
  <c r="E32" i="2" s="1"/>
  <c r="E32" i="1" s="1"/>
  <c r="E24" i="6"/>
  <c r="H24" i="6" s="1"/>
  <c r="J24" i="6"/>
  <c r="M24" i="6" s="1"/>
  <c r="J40" i="6"/>
  <c r="J40" i="2" s="1"/>
  <c r="J40" i="1" s="1"/>
  <c r="M44" i="15"/>
  <c r="E35" i="6"/>
  <c r="E35" i="2" s="1"/>
  <c r="E35" i="1" s="1"/>
  <c r="G39" i="15"/>
  <c r="L18" i="15"/>
  <c r="R31" i="15"/>
  <c r="O23" i="6"/>
  <c r="O23" i="2" s="1"/>
  <c r="O23" i="1" s="1"/>
  <c r="O27" i="6"/>
  <c r="O27" i="2" s="1"/>
  <c r="O27" i="1" s="1"/>
  <c r="O35" i="6"/>
  <c r="O35" i="2" s="1"/>
  <c r="G35" i="15"/>
  <c r="G26" i="15"/>
  <c r="L47" i="15"/>
  <c r="Q33" i="15"/>
  <c r="G42" i="15"/>
  <c r="L37" i="15"/>
  <c r="J29" i="6"/>
  <c r="J15" i="6" s="1"/>
  <c r="H31" i="15"/>
  <c r="H27" i="15"/>
  <c r="M26" i="15"/>
  <c r="M30" i="15"/>
  <c r="M38" i="15"/>
  <c r="R41" i="15"/>
  <c r="H47" i="15"/>
  <c r="G43" i="15"/>
  <c r="M32" i="15"/>
  <c r="H28" i="15"/>
  <c r="H24" i="15"/>
  <c r="Q28" i="15"/>
  <c r="G34" i="15"/>
  <c r="G38" i="15"/>
  <c r="H39" i="15"/>
  <c r="E30" i="6"/>
  <c r="H30" i="6" s="1"/>
  <c r="J22" i="6"/>
  <c r="M23" i="6" s="1"/>
  <c r="O14" i="15"/>
  <c r="M23" i="15"/>
  <c r="M27" i="15"/>
  <c r="M24" i="15"/>
  <c r="H29" i="15"/>
  <c r="Q40" i="15"/>
  <c r="M39" i="15"/>
  <c r="O20" i="15"/>
  <c r="L25" i="15"/>
  <c r="Q29" i="15"/>
  <c r="Q32" i="15"/>
  <c r="H35" i="15"/>
  <c r="H43" i="15"/>
  <c r="G46" i="15"/>
  <c r="J16" i="15"/>
  <c r="L22" i="15" s="1"/>
  <c r="L36" i="15"/>
  <c r="L44" i="15"/>
  <c r="G41" i="15"/>
  <c r="G45" i="15"/>
  <c r="L46" i="15"/>
  <c r="H25" i="15"/>
  <c r="H33" i="15"/>
  <c r="M34" i="15"/>
  <c r="M35" i="15"/>
  <c r="Q36" i="15"/>
  <c r="R37" i="15"/>
  <c r="E19" i="15"/>
  <c r="H22" i="15" s="1"/>
  <c r="E18" i="15"/>
  <c r="E17" i="15"/>
  <c r="G23" i="15" s="1"/>
  <c r="E16" i="15"/>
  <c r="G22" i="15" s="1"/>
  <c r="Q37" i="15"/>
  <c r="Q41" i="15"/>
  <c r="H46" i="15"/>
  <c r="E20" i="15"/>
  <c r="M43" i="15"/>
  <c r="M47" i="15"/>
  <c r="Q45" i="15"/>
  <c r="R48" i="15"/>
  <c r="M28" i="15"/>
  <c r="R29" i="15"/>
  <c r="H41" i="15"/>
  <c r="M42" i="15"/>
  <c r="R45" i="15"/>
  <c r="J37" i="6"/>
  <c r="J37" i="2" s="1"/>
  <c r="J37" i="1" s="1"/>
  <c r="Q26" i="15"/>
  <c r="R30" i="15"/>
  <c r="R34" i="15"/>
  <c r="O18" i="15"/>
  <c r="Q24" i="15" s="1"/>
  <c r="L31" i="15"/>
  <c r="H37" i="15"/>
  <c r="L41" i="15"/>
  <c r="H45" i="15"/>
  <c r="L26" i="15"/>
  <c r="L34" i="15"/>
  <c r="Q27" i="15"/>
  <c r="L15" i="15"/>
  <c r="L23" i="15"/>
  <c r="Q30" i="15"/>
  <c r="Q34" i="15"/>
  <c r="E45" i="6"/>
  <c r="G49" i="6" s="1"/>
  <c r="E14" i="15"/>
  <c r="E15" i="15"/>
  <c r="O19" i="15"/>
  <c r="O44" i="6"/>
  <c r="O44" i="2" s="1"/>
  <c r="O44" i="1" s="1"/>
  <c r="O17" i="15"/>
  <c r="Q23" i="15" s="1"/>
  <c r="J42" i="6"/>
  <c r="J42" i="2" s="1"/>
  <c r="J42" i="1" s="1"/>
  <c r="L39" i="15"/>
  <c r="Q44" i="15"/>
  <c r="M25" i="15"/>
  <c r="R26" i="15"/>
  <c r="M29" i="15"/>
  <c r="H32" i="15"/>
  <c r="H34" i="15"/>
  <c r="M37" i="15"/>
  <c r="H38" i="15"/>
  <c r="R38" i="15"/>
  <c r="H40" i="15"/>
  <c r="M41" i="15"/>
  <c r="H42" i="15"/>
  <c r="R42" i="15"/>
  <c r="R46" i="15"/>
  <c r="O16" i="15"/>
  <c r="O15" i="15"/>
  <c r="O41" i="6"/>
  <c r="O41" i="2" s="1"/>
  <c r="O41" i="1" s="1"/>
  <c r="M48" i="15"/>
  <c r="O47" i="6"/>
  <c r="O47" i="2" s="1"/>
  <c r="O47" i="1" s="1"/>
  <c r="O43" i="6"/>
  <c r="L27" i="15"/>
  <c r="L29" i="15"/>
  <c r="L33" i="15"/>
  <c r="L43" i="15"/>
  <c r="R24" i="15"/>
  <c r="H26" i="15"/>
  <c r="R28" i="15"/>
  <c r="H30" i="15"/>
  <c r="M31" i="15"/>
  <c r="R32" i="15"/>
  <c r="M33" i="15"/>
  <c r="H36" i="15"/>
  <c r="L24" i="15"/>
  <c r="L30" i="15"/>
  <c r="Q31" i="15"/>
  <c r="L40" i="15"/>
  <c r="J26" i="6"/>
  <c r="J30" i="6"/>
  <c r="J30" i="2" s="1"/>
  <c r="J30" i="1" s="1"/>
  <c r="O26" i="6"/>
  <c r="R27" i="6" s="1"/>
  <c r="O30" i="6"/>
  <c r="O30" i="2" s="1"/>
  <c r="O30" i="1" s="1"/>
  <c r="O34" i="6"/>
  <c r="O38" i="6"/>
  <c r="O38" i="2" s="1"/>
  <c r="O38" i="1" s="1"/>
  <c r="H48" i="15"/>
  <c r="M32" i="7"/>
  <c r="M36" i="7"/>
  <c r="J45" i="6"/>
  <c r="L49" i="6" s="1"/>
  <c r="Q27" i="7"/>
  <c r="L45" i="7"/>
  <c r="E46" i="6"/>
  <c r="E46" i="2" s="1"/>
  <c r="G46" i="2" s="1"/>
  <c r="L29" i="7"/>
  <c r="H35" i="7"/>
  <c r="H39" i="7"/>
  <c r="G46" i="7"/>
  <c r="M26" i="7"/>
  <c r="L33" i="7"/>
  <c r="L37" i="7"/>
  <c r="L41" i="7"/>
  <c r="H42" i="7"/>
  <c r="G40" i="7"/>
  <c r="Q28" i="7"/>
  <c r="Q36" i="7"/>
  <c r="O28" i="6"/>
  <c r="O28" i="2" s="1"/>
  <c r="O28" i="1" s="1"/>
  <c r="Q32" i="7"/>
  <c r="M40" i="7"/>
  <c r="M42" i="7"/>
  <c r="R29" i="7"/>
  <c r="Q40" i="7"/>
  <c r="Q44" i="7"/>
  <c r="M46" i="7"/>
  <c r="O24" i="6"/>
  <c r="E28" i="6"/>
  <c r="H33" i="7"/>
  <c r="H29" i="7"/>
  <c r="L31" i="7"/>
  <c r="R31" i="7"/>
  <c r="R39" i="7"/>
  <c r="G44" i="7"/>
  <c r="H43" i="6"/>
  <c r="G47" i="6"/>
  <c r="O45" i="2"/>
  <c r="Q49" i="2" s="1"/>
  <c r="G43" i="6"/>
  <c r="E41" i="6"/>
  <c r="E41" i="2" s="1"/>
  <c r="E41" i="1" s="1"/>
  <c r="E16" i="7"/>
  <c r="G22" i="7" s="1"/>
  <c r="E18" i="7"/>
  <c r="G24" i="7" s="1"/>
  <c r="J36" i="6"/>
  <c r="O31" i="6"/>
  <c r="O31" i="2" s="1"/>
  <c r="O31" i="1" s="1"/>
  <c r="M29" i="7"/>
  <c r="L27" i="7"/>
  <c r="L35" i="7"/>
  <c r="L39" i="7"/>
  <c r="L43" i="7"/>
  <c r="M28" i="7"/>
  <c r="Q31" i="7"/>
  <c r="M35" i="7"/>
  <c r="E33" i="6"/>
  <c r="E33" i="2" s="1"/>
  <c r="E33" i="1" s="1"/>
  <c r="E17" i="7"/>
  <c r="G23" i="7" s="1"/>
  <c r="H25" i="7"/>
  <c r="Q35" i="7"/>
  <c r="M39" i="7"/>
  <c r="H43" i="7"/>
  <c r="R45" i="7"/>
  <c r="H47" i="7"/>
  <c r="M27" i="7"/>
  <c r="Q39" i="7"/>
  <c r="Q43" i="7"/>
  <c r="J35" i="6"/>
  <c r="O39" i="6"/>
  <c r="H48" i="7"/>
  <c r="L34" i="7"/>
  <c r="M44" i="7"/>
  <c r="E37" i="2"/>
  <c r="E37" i="1" s="1"/>
  <c r="H38" i="6"/>
  <c r="J24" i="2"/>
  <c r="J24" i="1" s="1"/>
  <c r="J48" i="6"/>
  <c r="M49" i="6" s="1"/>
  <c r="M49" i="7"/>
  <c r="L23" i="7"/>
  <c r="Q26" i="7"/>
  <c r="Q30" i="7"/>
  <c r="Q34" i="7"/>
  <c r="Q38" i="7"/>
  <c r="Q42" i="7"/>
  <c r="R43" i="7"/>
  <c r="M45" i="7"/>
  <c r="R47" i="7"/>
  <c r="R46" i="7"/>
  <c r="O20" i="7"/>
  <c r="R23" i="7"/>
  <c r="R27" i="7"/>
  <c r="G29" i="7"/>
  <c r="G33" i="7"/>
  <c r="R35" i="7"/>
  <c r="G37" i="7"/>
  <c r="G41" i="7"/>
  <c r="G45" i="7"/>
  <c r="Q46" i="7"/>
  <c r="E40" i="6"/>
  <c r="J31" i="6"/>
  <c r="J14" i="7"/>
  <c r="L15" i="7" s="1"/>
  <c r="Q45" i="7"/>
  <c r="L25" i="7"/>
  <c r="R44" i="7"/>
  <c r="J34" i="6"/>
  <c r="M22" i="7"/>
  <c r="M24" i="7"/>
  <c r="L30" i="7"/>
  <c r="G32" i="7"/>
  <c r="G36" i="7"/>
  <c r="H37" i="7"/>
  <c r="L38" i="7"/>
  <c r="H41" i="7"/>
  <c r="H45" i="7"/>
  <c r="H38" i="7"/>
  <c r="H34" i="7"/>
  <c r="H30" i="7"/>
  <c r="L26" i="7"/>
  <c r="Q29" i="7"/>
  <c r="Q33" i="7"/>
  <c r="Q37" i="7"/>
  <c r="Q41" i="7"/>
  <c r="E20" i="7"/>
  <c r="R48" i="7"/>
  <c r="H35" i="6"/>
  <c r="E25" i="2"/>
  <c r="E25" i="1" s="1"/>
  <c r="H25" i="6"/>
  <c r="E27" i="2"/>
  <c r="E27" i="1" s="1"/>
  <c r="G27" i="6"/>
  <c r="H44" i="7"/>
  <c r="G48" i="7"/>
  <c r="E44" i="6"/>
  <c r="H44" i="6" s="1"/>
  <c r="J47" i="6"/>
  <c r="M47" i="7"/>
  <c r="J43" i="6"/>
  <c r="J43" i="2" s="1"/>
  <c r="L43" i="2" s="1"/>
  <c r="M43" i="7"/>
  <c r="O42" i="6"/>
  <c r="O19" i="7"/>
  <c r="Q25" i="7" s="1"/>
  <c r="R42" i="7"/>
  <c r="H39" i="6"/>
  <c r="G42" i="6"/>
  <c r="L47" i="7"/>
  <c r="E19" i="7"/>
  <c r="J16" i="6"/>
  <c r="E23" i="2"/>
  <c r="E23" i="1" s="1"/>
  <c r="E43" i="2"/>
  <c r="H43" i="2" s="1"/>
  <c r="G39" i="7"/>
  <c r="H40" i="7"/>
  <c r="G35" i="7"/>
  <c r="H36" i="7"/>
  <c r="E31" i="6"/>
  <c r="G31" i="6" s="1"/>
  <c r="G31" i="7"/>
  <c r="H32" i="7"/>
  <c r="G27" i="7"/>
  <c r="H28" i="7"/>
  <c r="E14" i="7"/>
  <c r="H24" i="7"/>
  <c r="L28" i="7"/>
  <c r="J28" i="6"/>
  <c r="L32" i="7"/>
  <c r="J32" i="6"/>
  <c r="L36" i="7"/>
  <c r="L44" i="7"/>
  <c r="L40" i="7"/>
  <c r="O14" i="7"/>
  <c r="R24" i="7"/>
  <c r="O15" i="7"/>
  <c r="R28" i="7"/>
  <c r="O32" i="6"/>
  <c r="R32" i="7"/>
  <c r="O16" i="7"/>
  <c r="O17" i="7"/>
  <c r="R36" i="7"/>
  <c r="O36" i="6"/>
  <c r="O18" i="7"/>
  <c r="O40" i="6"/>
  <c r="R40" i="7"/>
  <c r="E47" i="2"/>
  <c r="G43" i="7"/>
  <c r="E29" i="2"/>
  <c r="E29" i="1" s="1"/>
  <c r="O46" i="6"/>
  <c r="R46" i="6" s="1"/>
  <c r="J25" i="2"/>
  <c r="L16" i="7"/>
  <c r="M23" i="7"/>
  <c r="M25" i="7"/>
  <c r="H26" i="7"/>
  <c r="R26" i="7"/>
  <c r="R30" i="7"/>
  <c r="M33" i="7"/>
  <c r="R34" i="7"/>
  <c r="M37" i="7"/>
  <c r="R38" i="7"/>
  <c r="M41" i="7"/>
  <c r="J18" i="7"/>
  <c r="E15" i="7"/>
  <c r="O37" i="6"/>
  <c r="J46" i="6"/>
  <c r="O25" i="6"/>
  <c r="L22" i="7"/>
  <c r="L42" i="7"/>
  <c r="G47" i="7"/>
  <c r="L44" i="6"/>
  <c r="J38" i="2"/>
  <c r="M39" i="2" s="1"/>
  <c r="J18" i="6"/>
  <c r="M41" i="6"/>
  <c r="E39" i="2"/>
  <c r="G39" i="6"/>
  <c r="E42" i="1"/>
  <c r="H49" i="6"/>
  <c r="L23" i="5"/>
  <c r="L17" i="5"/>
  <c r="L18" i="5"/>
  <c r="L24" i="5"/>
  <c r="L28" i="5"/>
  <c r="Q29" i="5"/>
  <c r="L32" i="5"/>
  <c r="Q33" i="5"/>
  <c r="L34" i="5"/>
  <c r="L38" i="5"/>
  <c r="G44" i="5"/>
  <c r="Q44" i="5"/>
  <c r="L45" i="5"/>
  <c r="G46" i="5"/>
  <c r="L47" i="5"/>
  <c r="E17" i="5"/>
  <c r="H25" i="5"/>
  <c r="M26" i="5"/>
  <c r="R27" i="5"/>
  <c r="H29" i="5"/>
  <c r="H33" i="5"/>
  <c r="M36" i="5"/>
  <c r="H37" i="5"/>
  <c r="H41" i="5"/>
  <c r="R41" i="5"/>
  <c r="M42" i="5"/>
  <c r="M43" i="5"/>
  <c r="H44" i="5"/>
  <c r="M45" i="5"/>
  <c r="R46" i="5"/>
  <c r="M47" i="5"/>
  <c r="E19" i="5"/>
  <c r="O14" i="5"/>
  <c r="Q15" i="5" s="1"/>
  <c r="O18" i="5"/>
  <c r="Q19" i="5" s="1"/>
  <c r="J14" i="5"/>
  <c r="L15" i="5" s="1"/>
  <c r="E16" i="5"/>
  <c r="E15" i="5"/>
  <c r="O17" i="5"/>
  <c r="O16" i="5"/>
  <c r="Q16" i="5" s="1"/>
  <c r="G22" i="5"/>
  <c r="Q26" i="5"/>
  <c r="L35" i="5"/>
  <c r="L37" i="5"/>
  <c r="R48" i="5"/>
  <c r="G25" i="4"/>
  <c r="H22" i="4"/>
  <c r="G24" i="4"/>
  <c r="L16" i="4"/>
  <c r="L22" i="4"/>
  <c r="L17" i="4"/>
  <c r="L18" i="4"/>
  <c r="L23" i="4"/>
  <c r="Q23" i="4"/>
  <c r="R24" i="4"/>
  <c r="M25" i="4"/>
  <c r="H28" i="4"/>
  <c r="R28" i="4"/>
  <c r="R32" i="4"/>
  <c r="R34" i="4"/>
  <c r="R42" i="4"/>
  <c r="H44" i="4"/>
  <c r="M47" i="4"/>
  <c r="E17" i="4"/>
  <c r="G23" i="4" s="1"/>
  <c r="L24" i="4"/>
  <c r="G27" i="4"/>
  <c r="Q27" i="4"/>
  <c r="L28" i="4"/>
  <c r="Q29" i="4"/>
  <c r="G31" i="4"/>
  <c r="Q31" i="4"/>
  <c r="L32" i="4"/>
  <c r="L34" i="4"/>
  <c r="G35" i="4"/>
  <c r="Q35" i="4"/>
  <c r="L36" i="4"/>
  <c r="L38" i="4"/>
  <c r="G39" i="4"/>
  <c r="Q39" i="4"/>
  <c r="L42" i="4"/>
  <c r="G43" i="4"/>
  <c r="Q43" i="4"/>
  <c r="L44" i="4"/>
  <c r="Q45" i="4"/>
  <c r="G47" i="4"/>
  <c r="O18" i="4"/>
  <c r="E16" i="4"/>
  <c r="O15" i="4"/>
  <c r="Q15" i="4" s="1"/>
  <c r="Q48" i="4"/>
  <c r="M48" i="4"/>
  <c r="H24" i="4"/>
  <c r="M27" i="4"/>
  <c r="H32" i="4"/>
  <c r="M35" i="4"/>
  <c r="H36" i="4"/>
  <c r="M37" i="4"/>
  <c r="H40" i="4"/>
  <c r="M45" i="4"/>
  <c r="R46" i="4"/>
  <c r="J44" i="1"/>
  <c r="H23" i="4"/>
  <c r="M42" i="4"/>
  <c r="G48" i="4"/>
  <c r="L23" i="3"/>
  <c r="L17" i="3"/>
  <c r="L18" i="3"/>
  <c r="H22" i="3"/>
  <c r="G16" i="3"/>
  <c r="Q19" i="3"/>
  <c r="Q25" i="3"/>
  <c r="R22" i="3"/>
  <c r="H24" i="3"/>
  <c r="M35" i="3"/>
  <c r="H36" i="3"/>
  <c r="H40" i="3"/>
  <c r="H46" i="3"/>
  <c r="M47" i="3"/>
  <c r="L22" i="3"/>
  <c r="Q23" i="3"/>
  <c r="L24" i="3"/>
  <c r="L26" i="3"/>
  <c r="G27" i="3"/>
  <c r="Q27" i="3"/>
  <c r="L28" i="3"/>
  <c r="G31" i="3"/>
  <c r="Q31" i="3"/>
  <c r="L32" i="3"/>
  <c r="L34" i="3"/>
  <c r="G35" i="3"/>
  <c r="Q35" i="3"/>
  <c r="L36" i="3"/>
  <c r="L38" i="3"/>
  <c r="G39" i="3"/>
  <c r="Q39" i="3"/>
  <c r="Q41" i="3"/>
  <c r="L42" i="3"/>
  <c r="G43" i="3"/>
  <c r="L44" i="3"/>
  <c r="G45" i="3"/>
  <c r="Q45" i="3"/>
  <c r="L46" i="3"/>
  <c r="G47" i="3"/>
  <c r="O14" i="3"/>
  <c r="R24" i="3"/>
  <c r="H28" i="3"/>
  <c r="R28" i="3"/>
  <c r="M29" i="3"/>
  <c r="R30" i="3"/>
  <c r="H32" i="3"/>
  <c r="R34" i="3"/>
  <c r="M37" i="3"/>
  <c r="R42" i="3"/>
  <c r="H44" i="3"/>
  <c r="R46" i="3"/>
  <c r="O15" i="3"/>
  <c r="Q15" i="3" s="1"/>
  <c r="R43" i="3"/>
  <c r="E38" i="1"/>
  <c r="Q48" i="3"/>
  <c r="Q48" i="5"/>
  <c r="L48" i="4"/>
  <c r="H48" i="4"/>
  <c r="L48" i="25"/>
  <c r="O48" i="6"/>
  <c r="R49" i="6" s="1"/>
  <c r="Q48" i="15"/>
  <c r="L48" i="7"/>
  <c r="M48" i="7"/>
  <c r="E48" i="2"/>
  <c r="G42" i="2"/>
  <c r="L19" i="5" l="1"/>
  <c r="G15" i="4"/>
  <c r="M22" i="5"/>
  <c r="L25" i="5"/>
  <c r="G15" i="5"/>
  <c r="G20" i="5"/>
  <c r="Q25" i="4"/>
  <c r="G20" i="4"/>
  <c r="M22" i="4"/>
  <c r="L20" i="4"/>
  <c r="L25" i="4"/>
  <c r="Q19" i="4"/>
  <c r="L19" i="4"/>
  <c r="Q17" i="4"/>
  <c r="Q20" i="4"/>
  <c r="Q25" i="5"/>
  <c r="Q20" i="5"/>
  <c r="Q22" i="5"/>
  <c r="G18" i="3"/>
  <c r="M22" i="3"/>
  <c r="L19" i="3"/>
  <c r="G19" i="3"/>
  <c r="L25" i="3"/>
  <c r="G25" i="3"/>
  <c r="G20" i="3"/>
  <c r="Q17" i="3"/>
  <c r="Q20" i="3"/>
  <c r="G17" i="3"/>
  <c r="H27" i="6"/>
  <c r="L39" i="6"/>
  <c r="Q15" i="25"/>
  <c r="G38" i="6"/>
  <c r="R30" i="6"/>
  <c r="M39" i="6"/>
  <c r="R33" i="6"/>
  <c r="Q17" i="25"/>
  <c r="M25" i="6"/>
  <c r="G16" i="25"/>
  <c r="L33" i="6"/>
  <c r="G17" i="25"/>
  <c r="G24" i="25"/>
  <c r="G26" i="6"/>
  <c r="H23" i="6"/>
  <c r="E17" i="6"/>
  <c r="G23" i="6" s="1"/>
  <c r="H37" i="6"/>
  <c r="G18" i="25"/>
  <c r="G36" i="6"/>
  <c r="E26" i="2"/>
  <c r="E26" i="1" s="1"/>
  <c r="H27" i="1" s="1"/>
  <c r="M40" i="6"/>
  <c r="G40" i="6"/>
  <c r="R34" i="6"/>
  <c r="Q24" i="25"/>
  <c r="E15" i="6"/>
  <c r="G15" i="25"/>
  <c r="E14" i="6"/>
  <c r="E24" i="2"/>
  <c r="E24" i="1" s="1"/>
  <c r="E14" i="1" s="1"/>
  <c r="R23" i="6"/>
  <c r="Q18" i="25"/>
  <c r="L27" i="6"/>
  <c r="H36" i="6"/>
  <c r="Q33" i="6"/>
  <c r="R24" i="6"/>
  <c r="Q23" i="25"/>
  <c r="G39" i="2"/>
  <c r="H35" i="2"/>
  <c r="L31" i="6"/>
  <c r="G36" i="2"/>
  <c r="Q27" i="6"/>
  <c r="Q39" i="6"/>
  <c r="O24" i="2"/>
  <c r="O24" i="1" s="1"/>
  <c r="R24" i="1" s="1"/>
  <c r="J45" i="2"/>
  <c r="L49" i="2" s="1"/>
  <c r="L29" i="6"/>
  <c r="J29" i="2"/>
  <c r="L33" i="2" s="1"/>
  <c r="R28" i="6"/>
  <c r="J19" i="6"/>
  <c r="L20" i="6" s="1"/>
  <c r="Q15" i="15"/>
  <c r="E30" i="2"/>
  <c r="E30" i="1" s="1"/>
  <c r="H30" i="1" s="1"/>
  <c r="Q26" i="6"/>
  <c r="J22" i="2"/>
  <c r="M23" i="2" s="1"/>
  <c r="L45" i="6"/>
  <c r="R29" i="6"/>
  <c r="L22" i="6"/>
  <c r="R35" i="6"/>
  <c r="L17" i="15"/>
  <c r="L26" i="6"/>
  <c r="M45" i="6"/>
  <c r="J17" i="6"/>
  <c r="L23" i="6" s="1"/>
  <c r="Q20" i="15"/>
  <c r="Q45" i="6"/>
  <c r="R42" i="6"/>
  <c r="L16" i="15"/>
  <c r="G30" i="6"/>
  <c r="O26" i="2"/>
  <c r="O26" i="1" s="1"/>
  <c r="O15" i="1" s="1"/>
  <c r="G34" i="6"/>
  <c r="R44" i="6"/>
  <c r="O15" i="6"/>
  <c r="R25" i="6"/>
  <c r="L30" i="6"/>
  <c r="M30" i="6"/>
  <c r="G15" i="15"/>
  <c r="Q18" i="15"/>
  <c r="G17" i="15"/>
  <c r="E34" i="1"/>
  <c r="H35" i="1" s="1"/>
  <c r="G18" i="15"/>
  <c r="G38" i="2"/>
  <c r="J48" i="2"/>
  <c r="M49" i="2" s="1"/>
  <c r="E31" i="2"/>
  <c r="G31" i="2" s="1"/>
  <c r="L41" i="6"/>
  <c r="L42" i="6"/>
  <c r="M37" i="6"/>
  <c r="H42" i="1"/>
  <c r="L37" i="6"/>
  <c r="Q30" i="6"/>
  <c r="M42" i="6"/>
  <c r="M38" i="6"/>
  <c r="G19" i="15"/>
  <c r="G24" i="15"/>
  <c r="G20" i="15"/>
  <c r="G25" i="15"/>
  <c r="G32" i="6"/>
  <c r="M35" i="6"/>
  <c r="Q38" i="6"/>
  <c r="Q43" i="6"/>
  <c r="E46" i="1"/>
  <c r="G46" i="1" s="1"/>
  <c r="J45" i="1"/>
  <c r="L49" i="1" s="1"/>
  <c r="Q47" i="6"/>
  <c r="O43" i="2"/>
  <c r="R44" i="2" s="1"/>
  <c r="M27" i="6"/>
  <c r="O34" i="2"/>
  <c r="R34" i="2" s="1"/>
  <c r="E45" i="2"/>
  <c r="H46" i="2" s="1"/>
  <c r="J26" i="2"/>
  <c r="L30" i="2" s="1"/>
  <c r="Q16" i="15"/>
  <c r="Q25" i="15"/>
  <c r="Q19" i="15"/>
  <c r="Q34" i="6"/>
  <c r="E20" i="6"/>
  <c r="J36" i="2"/>
  <c r="J36" i="1" s="1"/>
  <c r="L40" i="1" s="1"/>
  <c r="H47" i="6"/>
  <c r="G46" i="6"/>
  <c r="R45" i="6"/>
  <c r="G16" i="15"/>
  <c r="L48" i="6"/>
  <c r="H46" i="6"/>
  <c r="H29" i="6"/>
  <c r="H47" i="2"/>
  <c r="M26" i="6"/>
  <c r="H28" i="6"/>
  <c r="R22" i="15"/>
  <c r="Q17" i="15"/>
  <c r="Q22" i="15"/>
  <c r="Q32" i="6"/>
  <c r="R45" i="2"/>
  <c r="R39" i="6"/>
  <c r="Q45" i="2"/>
  <c r="O45" i="1"/>
  <c r="Q49" i="1" s="1"/>
  <c r="G33" i="6"/>
  <c r="O39" i="2"/>
  <c r="O39" i="1" s="1"/>
  <c r="R39" i="1" s="1"/>
  <c r="H42" i="2"/>
  <c r="G29" i="2"/>
  <c r="M40" i="2"/>
  <c r="O16" i="6"/>
  <c r="R31" i="2"/>
  <c r="E43" i="1"/>
  <c r="G28" i="6"/>
  <c r="L40" i="6"/>
  <c r="R32" i="6"/>
  <c r="E28" i="2"/>
  <c r="L44" i="1"/>
  <c r="Q28" i="6"/>
  <c r="G33" i="1"/>
  <c r="R23" i="2"/>
  <c r="O32" i="2"/>
  <c r="Q32" i="2" s="1"/>
  <c r="Q36" i="6"/>
  <c r="L47" i="6"/>
  <c r="R31" i="6"/>
  <c r="L35" i="6"/>
  <c r="G37" i="1"/>
  <c r="M25" i="2"/>
  <c r="M24" i="2"/>
  <c r="G47" i="2"/>
  <c r="Q15" i="7"/>
  <c r="E16" i="6"/>
  <c r="G22" i="6" s="1"/>
  <c r="M43" i="6"/>
  <c r="G16" i="7"/>
  <c r="H33" i="6"/>
  <c r="H34" i="6"/>
  <c r="G37" i="6"/>
  <c r="G41" i="1"/>
  <c r="Q27" i="2"/>
  <c r="L43" i="6"/>
  <c r="O25" i="2"/>
  <c r="O25" i="1" s="1"/>
  <c r="Q29" i="1" s="1"/>
  <c r="G41" i="6"/>
  <c r="H42" i="6"/>
  <c r="Q20" i="7"/>
  <c r="G17" i="7"/>
  <c r="Q31" i="2"/>
  <c r="R28" i="2"/>
  <c r="M43" i="2"/>
  <c r="G41" i="2"/>
  <c r="H38" i="2"/>
  <c r="G37" i="2"/>
  <c r="H33" i="2"/>
  <c r="G33" i="2"/>
  <c r="E47" i="1"/>
  <c r="R23" i="1"/>
  <c r="J43" i="1"/>
  <c r="M44" i="1" s="1"/>
  <c r="M44" i="2"/>
  <c r="H32" i="6"/>
  <c r="R26" i="6"/>
  <c r="H34" i="2"/>
  <c r="Q40" i="6"/>
  <c r="H41" i="6"/>
  <c r="G45" i="6"/>
  <c r="R28" i="1"/>
  <c r="R29" i="1"/>
  <c r="J14" i="2"/>
  <c r="J25" i="1"/>
  <c r="J14" i="1" s="1"/>
  <c r="Q44" i="6"/>
  <c r="M45" i="2"/>
  <c r="J35" i="2"/>
  <c r="M36" i="6"/>
  <c r="O18" i="6"/>
  <c r="Q24" i="6" s="1"/>
  <c r="J19" i="2"/>
  <c r="L25" i="2" s="1"/>
  <c r="G18" i="7"/>
  <c r="O14" i="6"/>
  <c r="Q35" i="6"/>
  <c r="Q31" i="6"/>
  <c r="R30" i="2"/>
  <c r="L44" i="2"/>
  <c r="J34" i="2"/>
  <c r="M34" i="2" s="1"/>
  <c r="M34" i="6"/>
  <c r="L34" i="6"/>
  <c r="R29" i="2"/>
  <c r="H40" i="6"/>
  <c r="H31" i="6"/>
  <c r="J31" i="2"/>
  <c r="H45" i="6"/>
  <c r="R30" i="1"/>
  <c r="M40" i="1"/>
  <c r="G44" i="6"/>
  <c r="M31" i="6"/>
  <c r="G48" i="6"/>
  <c r="E40" i="2"/>
  <c r="H40" i="2" s="1"/>
  <c r="E18" i="6"/>
  <c r="G20" i="7"/>
  <c r="O35" i="1"/>
  <c r="Q35" i="2"/>
  <c r="L38" i="6"/>
  <c r="L24" i="7"/>
  <c r="L18" i="7"/>
  <c r="L19" i="7"/>
  <c r="Q18" i="7"/>
  <c r="Q24" i="7"/>
  <c r="J28" i="2"/>
  <c r="L28" i="6"/>
  <c r="O42" i="2"/>
  <c r="Q42" i="6"/>
  <c r="M47" i="6"/>
  <c r="J47" i="2"/>
  <c r="H23" i="2"/>
  <c r="M48" i="6"/>
  <c r="J38" i="1"/>
  <c r="M39" i="1" s="1"/>
  <c r="O33" i="1"/>
  <c r="J27" i="1"/>
  <c r="O19" i="6"/>
  <c r="Q25" i="6" s="1"/>
  <c r="M46" i="6"/>
  <c r="L46" i="6"/>
  <c r="J46" i="2"/>
  <c r="R36" i="6"/>
  <c r="O36" i="2"/>
  <c r="G25" i="7"/>
  <c r="G19" i="7"/>
  <c r="H22" i="7"/>
  <c r="G35" i="6"/>
  <c r="E44" i="2"/>
  <c r="G48" i="2" s="1"/>
  <c r="E19" i="6"/>
  <c r="Q16" i="7"/>
  <c r="Q22" i="7"/>
  <c r="J16" i="2"/>
  <c r="H27" i="2"/>
  <c r="G27" i="2"/>
  <c r="L42" i="2"/>
  <c r="M28" i="6"/>
  <c r="M29" i="6"/>
  <c r="R38" i="6"/>
  <c r="R37" i="6"/>
  <c r="O37" i="2"/>
  <c r="Q37" i="6"/>
  <c r="O20" i="6"/>
  <c r="O46" i="2"/>
  <c r="Q46" i="6"/>
  <c r="R47" i="6"/>
  <c r="J32" i="2"/>
  <c r="M33" i="6"/>
  <c r="M32" i="6"/>
  <c r="L32" i="6"/>
  <c r="Q41" i="6"/>
  <c r="Q29" i="6"/>
  <c r="L37" i="2"/>
  <c r="Q33" i="2"/>
  <c r="J33" i="1"/>
  <c r="O17" i="6"/>
  <c r="Q23" i="6" s="1"/>
  <c r="G15" i="7"/>
  <c r="R40" i="6"/>
  <c r="O40" i="2"/>
  <c r="Q23" i="7"/>
  <c r="Q17" i="7"/>
  <c r="R43" i="6"/>
  <c r="R41" i="6"/>
  <c r="R22" i="7"/>
  <c r="Q19" i="7"/>
  <c r="L36" i="6"/>
  <c r="M44" i="6"/>
  <c r="M41" i="1"/>
  <c r="H33" i="1"/>
  <c r="H48" i="2"/>
  <c r="H49" i="2"/>
  <c r="H39" i="2"/>
  <c r="E39" i="1"/>
  <c r="M42" i="1"/>
  <c r="J17" i="2"/>
  <c r="J18" i="2"/>
  <c r="M41" i="2"/>
  <c r="L41" i="2"/>
  <c r="M42" i="2"/>
  <c r="M38" i="2"/>
  <c r="G29" i="1"/>
  <c r="Q27" i="1"/>
  <c r="E20" i="2"/>
  <c r="G43" i="2"/>
  <c r="L45" i="2"/>
  <c r="E36" i="1"/>
  <c r="H37" i="2"/>
  <c r="H36" i="2"/>
  <c r="O48" i="2"/>
  <c r="O48" i="1" s="1"/>
  <c r="Q31" i="1"/>
  <c r="L16" i="6"/>
  <c r="L15" i="6"/>
  <c r="J29" i="1"/>
  <c r="L24" i="6"/>
  <c r="E17" i="2"/>
  <c r="G23" i="2" s="1"/>
  <c r="Q17" i="5"/>
  <c r="Q23" i="5"/>
  <c r="G19" i="5"/>
  <c r="G25" i="5"/>
  <c r="H22" i="5"/>
  <c r="G23" i="5"/>
  <c r="G17" i="5"/>
  <c r="G16" i="5"/>
  <c r="Q24" i="5"/>
  <c r="Q18" i="5"/>
  <c r="R31" i="1"/>
  <c r="H23" i="1"/>
  <c r="G18" i="5"/>
  <c r="G27" i="1"/>
  <c r="H38" i="1"/>
  <c r="Q18" i="4"/>
  <c r="Q24" i="4"/>
  <c r="G42" i="1"/>
  <c r="M24" i="1"/>
  <c r="L24" i="1"/>
  <c r="G16" i="4"/>
  <c r="G22" i="4"/>
  <c r="G17" i="4"/>
  <c r="G18" i="4"/>
  <c r="Q16" i="4"/>
  <c r="Q16" i="3"/>
  <c r="E48" i="1"/>
  <c r="R48" i="6"/>
  <c r="Q48" i="6"/>
  <c r="J17" i="1"/>
  <c r="L41" i="1"/>
  <c r="M30" i="2" l="1"/>
  <c r="H26" i="1"/>
  <c r="E17" i="1"/>
  <c r="G23" i="1" s="1"/>
  <c r="Q28" i="1"/>
  <c r="G38" i="1"/>
  <c r="H25" i="1"/>
  <c r="H25" i="2"/>
  <c r="E14" i="2"/>
  <c r="G18" i="6"/>
  <c r="E15" i="2"/>
  <c r="G26" i="1"/>
  <c r="H24" i="2"/>
  <c r="H26" i="2"/>
  <c r="H24" i="1"/>
  <c r="G26" i="2"/>
  <c r="R27" i="2"/>
  <c r="Q26" i="2"/>
  <c r="G30" i="1"/>
  <c r="H30" i="2"/>
  <c r="G34" i="2"/>
  <c r="M37" i="2"/>
  <c r="Q30" i="2"/>
  <c r="G30" i="2"/>
  <c r="L29" i="2"/>
  <c r="G15" i="6"/>
  <c r="H34" i="1"/>
  <c r="L18" i="6"/>
  <c r="Q28" i="2"/>
  <c r="J15" i="2"/>
  <c r="L15" i="2" s="1"/>
  <c r="R27" i="1"/>
  <c r="Q26" i="1"/>
  <c r="R24" i="2"/>
  <c r="Q30" i="1"/>
  <c r="O15" i="2"/>
  <c r="L19" i="6"/>
  <c r="O43" i="1"/>
  <c r="Q43" i="1" s="1"/>
  <c r="M22" i="6"/>
  <c r="E16" i="2"/>
  <c r="G22" i="2" s="1"/>
  <c r="G35" i="2"/>
  <c r="L25" i="6"/>
  <c r="H47" i="1"/>
  <c r="H32" i="2"/>
  <c r="L17" i="6"/>
  <c r="L22" i="2"/>
  <c r="E31" i="1"/>
  <c r="H31" i="1" s="1"/>
  <c r="G34" i="1"/>
  <c r="R45" i="1"/>
  <c r="J22" i="1"/>
  <c r="H31" i="2"/>
  <c r="G20" i="6"/>
  <c r="M48" i="2"/>
  <c r="E45" i="1"/>
  <c r="G49" i="1" s="1"/>
  <c r="Q15" i="6"/>
  <c r="Q16" i="6"/>
  <c r="L48" i="2"/>
  <c r="Q19" i="6"/>
  <c r="G45" i="2"/>
  <c r="J48" i="1"/>
  <c r="M49" i="1" s="1"/>
  <c r="J19" i="1"/>
  <c r="L20" i="1" s="1"/>
  <c r="M36" i="2"/>
  <c r="L45" i="1"/>
  <c r="R35" i="2"/>
  <c r="L40" i="2"/>
  <c r="G40" i="2"/>
  <c r="M37" i="1"/>
  <c r="Q38" i="2"/>
  <c r="M45" i="1"/>
  <c r="Q45" i="1"/>
  <c r="Q39" i="2"/>
  <c r="R25" i="2"/>
  <c r="R25" i="1"/>
  <c r="G17" i="6"/>
  <c r="G16" i="6"/>
  <c r="E18" i="2"/>
  <c r="G24" i="2" s="1"/>
  <c r="R22" i="6"/>
  <c r="R43" i="2"/>
  <c r="M26" i="2"/>
  <c r="J26" i="1"/>
  <c r="L30" i="1" s="1"/>
  <c r="L26" i="2"/>
  <c r="M27" i="2"/>
  <c r="Q34" i="2"/>
  <c r="O34" i="1"/>
  <c r="R34" i="1" s="1"/>
  <c r="G49" i="2"/>
  <c r="Q47" i="2"/>
  <c r="Q36" i="2"/>
  <c r="Q43" i="2"/>
  <c r="G47" i="1"/>
  <c r="R32" i="2"/>
  <c r="Q22" i="6"/>
  <c r="Q29" i="2"/>
  <c r="M25" i="1"/>
  <c r="H43" i="1"/>
  <c r="G28" i="2"/>
  <c r="R39" i="2"/>
  <c r="O14" i="1"/>
  <c r="Q15" i="1" s="1"/>
  <c r="G15" i="2"/>
  <c r="O14" i="2"/>
  <c r="O16" i="2"/>
  <c r="O32" i="1"/>
  <c r="R33" i="1" s="1"/>
  <c r="M38" i="1"/>
  <c r="L42" i="1"/>
  <c r="R26" i="1"/>
  <c r="R26" i="2"/>
  <c r="R33" i="2"/>
  <c r="H28" i="2"/>
  <c r="E28" i="1"/>
  <c r="G32" i="2"/>
  <c r="H29" i="2"/>
  <c r="L20" i="2"/>
  <c r="M22" i="2"/>
  <c r="G24" i="6"/>
  <c r="M43" i="1"/>
  <c r="L43" i="1"/>
  <c r="Q17" i="6"/>
  <c r="Q18" i="6"/>
  <c r="L39" i="2"/>
  <c r="J35" i="1"/>
  <c r="L35" i="2"/>
  <c r="J31" i="1"/>
  <c r="M31" i="2"/>
  <c r="H41" i="2"/>
  <c r="E40" i="1"/>
  <c r="H40" i="1" s="1"/>
  <c r="M32" i="2"/>
  <c r="L31" i="2"/>
  <c r="Q20" i="6"/>
  <c r="Q35" i="1"/>
  <c r="L34" i="2"/>
  <c r="M35" i="2"/>
  <c r="J34" i="1"/>
  <c r="M34" i="1" s="1"/>
  <c r="L38" i="2"/>
  <c r="Q39" i="1"/>
  <c r="R46" i="2"/>
  <c r="R47" i="2"/>
  <c r="O46" i="1"/>
  <c r="O20" i="1" s="1"/>
  <c r="Q37" i="2"/>
  <c r="Q41" i="2"/>
  <c r="O37" i="1"/>
  <c r="R38" i="2"/>
  <c r="R37" i="2"/>
  <c r="R36" i="2"/>
  <c r="O36" i="1"/>
  <c r="O17" i="2"/>
  <c r="Q40" i="2"/>
  <c r="O18" i="2"/>
  <c r="R41" i="2"/>
  <c r="O40" i="1"/>
  <c r="Q44" i="2"/>
  <c r="R40" i="2"/>
  <c r="L36" i="2"/>
  <c r="J32" i="1"/>
  <c r="G25" i="6"/>
  <c r="H22" i="6"/>
  <c r="G19" i="6"/>
  <c r="J46" i="1"/>
  <c r="M46" i="2"/>
  <c r="L46" i="2"/>
  <c r="Q46" i="2"/>
  <c r="R42" i="2"/>
  <c r="Q42" i="2"/>
  <c r="O19" i="2"/>
  <c r="O42" i="1"/>
  <c r="J16" i="1"/>
  <c r="Q33" i="1"/>
  <c r="L32" i="2"/>
  <c r="L28" i="2"/>
  <c r="M28" i="2"/>
  <c r="J28" i="1"/>
  <c r="M29" i="1" s="1"/>
  <c r="M29" i="2"/>
  <c r="L37" i="1"/>
  <c r="M33" i="2"/>
  <c r="E44" i="1"/>
  <c r="G48" i="1" s="1"/>
  <c r="H44" i="2"/>
  <c r="G44" i="2"/>
  <c r="H45" i="2"/>
  <c r="E19" i="2"/>
  <c r="G20" i="2" s="1"/>
  <c r="L27" i="1"/>
  <c r="L47" i="2"/>
  <c r="M47" i="2"/>
  <c r="J47" i="1"/>
  <c r="L47" i="1" s="1"/>
  <c r="L17" i="2"/>
  <c r="L23" i="2"/>
  <c r="J15" i="1"/>
  <c r="M30" i="1"/>
  <c r="L33" i="1"/>
  <c r="R48" i="2"/>
  <c r="O20" i="2"/>
  <c r="R49" i="2"/>
  <c r="Q48" i="2"/>
  <c r="L29" i="1"/>
  <c r="L18" i="2"/>
  <c r="L24" i="2"/>
  <c r="G43" i="1"/>
  <c r="G39" i="1"/>
  <c r="H39" i="1"/>
  <c r="H36" i="1"/>
  <c r="H37" i="1"/>
  <c r="G36" i="1"/>
  <c r="L19" i="2"/>
  <c r="R48" i="1"/>
  <c r="R49" i="1"/>
  <c r="H48" i="1"/>
  <c r="H49" i="1"/>
  <c r="E20" i="1"/>
  <c r="Q48" i="1"/>
  <c r="L18" i="1"/>
  <c r="L23" i="1"/>
  <c r="R44" i="1" l="1"/>
  <c r="L25" i="1"/>
  <c r="Q47" i="1"/>
  <c r="H46" i="1"/>
  <c r="G45" i="1"/>
  <c r="L16" i="2"/>
  <c r="G31" i="1"/>
  <c r="Q15" i="2"/>
  <c r="L19" i="1"/>
  <c r="M22" i="1"/>
  <c r="G17" i="2"/>
  <c r="L22" i="1"/>
  <c r="G16" i="2"/>
  <c r="E16" i="1"/>
  <c r="G22" i="1" s="1"/>
  <c r="M23" i="1"/>
  <c r="G35" i="1"/>
  <c r="H32" i="1"/>
  <c r="O16" i="1"/>
  <c r="Q22" i="1" s="1"/>
  <c r="L48" i="1"/>
  <c r="M27" i="1"/>
  <c r="G18" i="2"/>
  <c r="L26" i="1"/>
  <c r="M26" i="1"/>
  <c r="Q38" i="1"/>
  <c r="Q34" i="1"/>
  <c r="R35" i="1"/>
  <c r="E18" i="1"/>
  <c r="G18" i="1" s="1"/>
  <c r="G40" i="1"/>
  <c r="R32" i="1"/>
  <c r="Q32" i="1"/>
  <c r="H41" i="1"/>
  <c r="H29" i="1"/>
  <c r="H28" i="1"/>
  <c r="G32" i="1"/>
  <c r="G28" i="1"/>
  <c r="E15" i="1"/>
  <c r="Q22" i="2"/>
  <c r="Q16" i="2"/>
  <c r="L17" i="1"/>
  <c r="L39" i="1"/>
  <c r="M36" i="1"/>
  <c r="G44" i="1"/>
  <c r="M31" i="1"/>
  <c r="L31" i="1"/>
  <c r="L35" i="1"/>
  <c r="L34" i="1"/>
  <c r="L38" i="1"/>
  <c r="M35" i="1"/>
  <c r="Q25" i="2"/>
  <c r="R22" i="2"/>
  <c r="Q19" i="2"/>
  <c r="Q18" i="2"/>
  <c r="Q24" i="2"/>
  <c r="L28" i="1"/>
  <c r="M28" i="1"/>
  <c r="M47" i="1"/>
  <c r="L46" i="1"/>
  <c r="M46" i="1"/>
  <c r="L36" i="1"/>
  <c r="M32" i="1"/>
  <c r="M33" i="1"/>
  <c r="L32" i="1"/>
  <c r="R40" i="1"/>
  <c r="Q40" i="1"/>
  <c r="Q44" i="1"/>
  <c r="R41" i="1"/>
  <c r="O18" i="1"/>
  <c r="Q23" i="2"/>
  <c r="Q17" i="2"/>
  <c r="R46" i="1"/>
  <c r="R47" i="1"/>
  <c r="Q46" i="1"/>
  <c r="M48" i="1"/>
  <c r="Q20" i="2"/>
  <c r="G25" i="2"/>
  <c r="H22" i="2"/>
  <c r="G19" i="2"/>
  <c r="H45" i="1"/>
  <c r="H44" i="1"/>
  <c r="E19" i="1"/>
  <c r="R42" i="1"/>
  <c r="R43" i="1"/>
  <c r="O19" i="1"/>
  <c r="Q20" i="1" s="1"/>
  <c r="Q42" i="1"/>
  <c r="R36" i="1"/>
  <c r="O17" i="1"/>
  <c r="Q36" i="1"/>
  <c r="Q37" i="1"/>
  <c r="R37" i="1"/>
  <c r="R38" i="1"/>
  <c r="Q41" i="1"/>
  <c r="L16" i="1"/>
  <c r="L15" i="1"/>
  <c r="Q16" i="1" l="1"/>
  <c r="G17" i="1"/>
  <c r="G19" i="1"/>
  <c r="G24" i="1"/>
  <c r="G16" i="1"/>
  <c r="G15" i="1"/>
  <c r="Q23" i="1"/>
  <c r="Q17" i="1"/>
  <c r="H22" i="1"/>
  <c r="G25" i="1"/>
  <c r="R22" i="1"/>
  <c r="Q25" i="1"/>
  <c r="Q19" i="1"/>
  <c r="Q24" i="1"/>
  <c r="Q18" i="1"/>
  <c r="G20" i="1"/>
</calcChain>
</file>

<file path=xl/sharedStrings.xml><?xml version="1.0" encoding="utf-8"?>
<sst xmlns="http://schemas.openxmlformats.org/spreadsheetml/2006/main" count="1117" uniqueCount="127">
  <si>
    <t>Jadual 3: Perangkaan Utama mengikut Subsektor</t>
  </si>
  <si>
    <t>Table 3: Principal Statistics by Sub-sector</t>
  </si>
  <si>
    <t>Tahun</t>
  </si>
  <si>
    <t>Suku Tahun</t>
  </si>
  <si>
    <t>Nilai Jualan</t>
  </si>
  <si>
    <t>YoY</t>
  </si>
  <si>
    <t>QoQ</t>
  </si>
  <si>
    <t>Bilangan Pekerja</t>
  </si>
  <si>
    <t>Gaji &amp; Upah</t>
  </si>
  <si>
    <t>Year</t>
  </si>
  <si>
    <t>Quarter</t>
  </si>
  <si>
    <t>Sales Value</t>
  </si>
  <si>
    <t>Number of Persons</t>
  </si>
  <si>
    <t>Salaries &amp; Wages</t>
  </si>
  <si>
    <t>(RM'000)</t>
  </si>
  <si>
    <t>%</t>
  </si>
  <si>
    <t xml:space="preserve"> Engaged</t>
  </si>
  <si>
    <t>Perdagangan Borong dan Runcit</t>
  </si>
  <si>
    <t>Wholesale and Retail Trade</t>
  </si>
  <si>
    <r>
      <t>Nota/</t>
    </r>
    <r>
      <rPr>
        <i/>
        <sz val="10"/>
        <rFont val="Century Gothic"/>
        <family val="2"/>
      </rPr>
      <t>Note</t>
    </r>
    <r>
      <rPr>
        <b/>
        <sz val="10"/>
        <rFont val="Century Gothic"/>
        <family val="2"/>
      </rPr>
      <t>:</t>
    </r>
  </si>
  <si>
    <r>
      <t xml:space="preserve">* Hasil bagi subsektor Perdagangan Borong &amp; Runcit merujuk kepada nilai jualan.
</t>
    </r>
    <r>
      <rPr>
        <i/>
        <sz val="10"/>
        <rFont val="Century Gothic"/>
        <family val="2"/>
      </rPr>
      <t>* Revenue for Wholesale &amp; Retail Trade sub-sector refers to sales value.</t>
    </r>
  </si>
  <si>
    <r>
      <t xml:space="preserve">** Bilangan pekerja termasuk semua pemilik yang bekerja, rakan niaga yang aktif dan pekerja keluarga yang tidak bergaji. </t>
    </r>
    <r>
      <rPr>
        <i/>
        <sz val="10"/>
        <rFont val="Century Gothic"/>
        <family val="2"/>
      </rPr>
      <t xml:space="preserve">
** The total number of persons engaged includes all  working proprietors, active business partners and unpaid family workers. </t>
    </r>
  </si>
  <si>
    <t>Sektor Perkhidmatan</t>
  </si>
  <si>
    <t>Services Sector</t>
  </si>
  <si>
    <t>Perdagangan Borong &amp; Runcit, Makanan &amp; Minuman dan Penginapan</t>
  </si>
  <si>
    <t>Maklumat &amp; Komunikasi dan Pengangkutan &amp; Penyimpanan</t>
  </si>
  <si>
    <t>Information &amp; Communication and Transportation &amp; Storage</t>
  </si>
  <si>
    <t>Kesihatan Swasta, Pendidikan Swasta, Kesenian, Hiburan &amp; Rekreasi dan Perkhidmatan Persendirian &amp; Lain-lain Aktiviti</t>
  </si>
  <si>
    <t>Private Health, Private Education, Arts, Entertainment &amp; Recreation and Personal Services and Other Activities</t>
  </si>
  <si>
    <t>Profesional, Hartanah dan Pentadbiran &amp; Khidmat Sokongan</t>
  </si>
  <si>
    <t>Professional, Real Estate and Administrative and Support Service</t>
  </si>
  <si>
    <t>Jadual 2: Perangkaan Utama mengikut Segmen</t>
  </si>
  <si>
    <t>Table 2: Principal Statistics by Segment</t>
  </si>
  <si>
    <t>Jadual 2 (Samb.): Perangkaan Utama mengikut Segmen</t>
  </si>
  <si>
    <t>Table 2 (Cont'd.): Principal Statistics by Segment</t>
  </si>
  <si>
    <t>Jadual 3 (Samb.): Perangkaan Utama mengikut Subsektor</t>
  </si>
  <si>
    <t>Table 3 (Cont'd.): Principal Statistics by Sub-sector</t>
  </si>
  <si>
    <t>Jual Borong Berdasarkan Kontrak atau Yuran</t>
  </si>
  <si>
    <t>Wholesale on a Fee or Contract Basis</t>
  </si>
  <si>
    <t>Jualan Borong Bahan Mentah Pertanian dan Haiwan Hidup</t>
  </si>
  <si>
    <t>Wholesale of Agricultural Raw Materials and Live Animals</t>
  </si>
  <si>
    <t>Jualan Borong Makanan, Minuman dan Tembakau</t>
  </si>
  <si>
    <t>Wholesale of Food, Beverages and Tobacco</t>
  </si>
  <si>
    <t>Jualan Borong Barangan Isi Rumah</t>
  </si>
  <si>
    <t>Wholesale of Household Goods</t>
  </si>
  <si>
    <t>Jualan Borong Jentera, Peralatan dan Bekalan</t>
  </si>
  <si>
    <t>Wholesale of Machinery, Equipment and Supplies</t>
  </si>
  <si>
    <t>Lain-lain Pengkhususan Jualan Borong</t>
  </si>
  <si>
    <t>Other Specialised Wholesale</t>
  </si>
  <si>
    <t>Perdagangan Borong Tanpa Pengkhususan</t>
  </si>
  <si>
    <t>Non-specialised Wholesale Trade</t>
  </si>
  <si>
    <t>Perdagangan Runcit</t>
  </si>
  <si>
    <t>Retail Trade</t>
  </si>
  <si>
    <t>Jualan Runcit di Kedai Bukan Pengkhususan</t>
  </si>
  <si>
    <t>Retail Sale in Non-specialised Stores</t>
  </si>
  <si>
    <t>Jualan Runcit Makanan, Minuman dan Tembakau di Kedai Pengkhususan</t>
  </si>
  <si>
    <t>Retail sale of Food, Beverages and Tobacco in Specialised Stores</t>
  </si>
  <si>
    <t>Jualan Runcit di Kedai Khusus yang Menjual Peralatan Komunikasi dan Maklumat</t>
  </si>
  <si>
    <t>Retail Sale of Information and Communication Equipment in Specialised Stores</t>
  </si>
  <si>
    <t>Jualan Runcit di Kedai Khusus yang Menjual Bahan Api Kenderaan</t>
  </si>
  <si>
    <t>Retail sale of Automotive Fuel in Specialised Stores</t>
  </si>
  <si>
    <t>Jualan Runcit di Kedai Khusus yang Menjual Peralatan Lain Isi Rumah</t>
  </si>
  <si>
    <t>Retail Sale of Other Household Equipment in Specialised Stores</t>
  </si>
  <si>
    <t>Jualan Runcit di Kedai Khusus yang Menjual Barangan Kesenian dan Rekreasi</t>
  </si>
  <si>
    <t>Retail Sale of Cultural and Recreation Goods in Specialised Stores</t>
  </si>
  <si>
    <t xml:space="preserve">Jualan Runcit di Kedai Khusus yang Menjual Barangan Lain </t>
  </si>
  <si>
    <t>Retail Sale of Other Goods in Specialised Stores</t>
  </si>
  <si>
    <t xml:space="preserve">Jualan Runcit di Gerai dan Pasar </t>
  </si>
  <si>
    <t>Retail Sale via Stalls and Markets</t>
  </si>
  <si>
    <t xml:space="preserve">Jualan Runcit Bukan di Kedai, Gerai atau Pasar </t>
  </si>
  <si>
    <t>Retail Trade Not in Stores, Stalls or Markets</t>
  </si>
  <si>
    <t>Kenderaan Bermotor</t>
  </si>
  <si>
    <t>Motor Vehicles</t>
  </si>
  <si>
    <t>Jualan Kenderaan Bermotor</t>
  </si>
  <si>
    <t>Sale of Motor Vehicles</t>
  </si>
  <si>
    <t>Penyelenggaraan dan Pembaikan Kenderaan Bermotor</t>
  </si>
  <si>
    <t>Maintenance and Repair of Motor Vehicles</t>
  </si>
  <si>
    <t>Jualan Komponen (Termasuk Alat Ganti) dan Aksesori Kenderaan Bermotor</t>
  </si>
  <si>
    <t>Sale of Motor Vehicle Parts and Accessories</t>
  </si>
  <si>
    <t>Jualan, Penyelenggaraan dan Pembaikan Motosikal dan Komponen (termasuk alat ganti) dan Aksesori Berkaitan</t>
  </si>
  <si>
    <t>Sale, Maintenance and Repair of Motorcycles and Related Parts and Accessories</t>
  </si>
  <si>
    <t>Maklumat dan Komunikasi</t>
  </si>
  <si>
    <t>Information and Communication</t>
  </si>
  <si>
    <t>Pengangkutan dan Penyimpanan</t>
  </si>
  <si>
    <t>Transportation and Storage</t>
  </si>
  <si>
    <t>Makanan dan Minuman</t>
  </si>
  <si>
    <t>Profesional</t>
  </si>
  <si>
    <t>Professional</t>
  </si>
  <si>
    <t>Kesihatan Swasta</t>
  </si>
  <si>
    <t>Private Health</t>
  </si>
  <si>
    <t>Pendidikan Swasta</t>
  </si>
  <si>
    <t>Private Education</t>
  </si>
  <si>
    <t>Penginapan</t>
  </si>
  <si>
    <t>Accommodation</t>
  </si>
  <si>
    <t>Kesenian, Hiburan dan Rekreasi</t>
  </si>
  <si>
    <t>Arts, Entertainment and Recreation</t>
  </si>
  <si>
    <t>Hartanah</t>
  </si>
  <si>
    <t>Real Estate</t>
  </si>
  <si>
    <t>Perkhidmatan Persendirian dan Lain-lain Aktiviti</t>
  </si>
  <si>
    <t>Personal Services and Other Activities</t>
  </si>
  <si>
    <t>Pentadbiran dan Khidmat Sokongan</t>
  </si>
  <si>
    <t>Jadual 4: Pendapatan e-Dagang mengikut Suku Tahun</t>
  </si>
  <si>
    <t>Pendapatan</t>
  </si>
  <si>
    <t>Income</t>
  </si>
  <si>
    <t xml:space="preserve">(RM juta)
</t>
  </si>
  <si>
    <t>(RM million)</t>
  </si>
  <si>
    <t>Perdagangan Borong</t>
  </si>
  <si>
    <t>Wholesale Trade</t>
  </si>
  <si>
    <t>-</t>
  </si>
  <si>
    <r>
      <t>Nota</t>
    </r>
    <r>
      <rPr>
        <i/>
        <sz val="10"/>
        <rFont val="Century Gothic"/>
        <family val="2"/>
      </rPr>
      <t>/Note:</t>
    </r>
  </si>
  <si>
    <r>
      <t xml:space="preserve">*Hasil bagi subsektor Perdagangan Borong &amp; Runcit merujuk kepada nilai jualan.
</t>
    </r>
    <r>
      <rPr>
        <i/>
        <sz val="10"/>
        <rFont val="Century Gothic"/>
        <family val="2"/>
      </rPr>
      <t>*Revenue for Wholesale &amp; Retail Trade sub-sector refers to sales value.</t>
    </r>
  </si>
  <si>
    <t>Hasil*</t>
  </si>
  <si>
    <t>Revenue*</t>
  </si>
  <si>
    <t>Hasil</t>
  </si>
  <si>
    <t>Revenue</t>
  </si>
  <si>
    <r>
      <t xml:space="preserve">r merujuk kepada pindaan / </t>
    </r>
    <r>
      <rPr>
        <i/>
        <sz val="10"/>
        <color theme="1"/>
        <rFont val="Century Gothic"/>
        <family val="2"/>
      </rPr>
      <t>r refers to revision</t>
    </r>
  </si>
  <si>
    <t>Table 4: Income of e-Commerce by Quarter</t>
  </si>
  <si>
    <t>Wholesale &amp; Retail Trade, Food &amp; Beverage and Accommodation</t>
  </si>
  <si>
    <t>Food and Beverage</t>
  </si>
  <si>
    <t>Administrative and Support Services</t>
  </si>
  <si>
    <r>
      <t>3</t>
    </r>
    <r>
      <rPr>
        <b/>
        <vertAlign val="superscript"/>
        <sz val="10"/>
        <color theme="1"/>
        <rFont val="Century Gothic"/>
        <family val="2"/>
      </rPr>
      <t>r</t>
    </r>
  </si>
  <si>
    <r>
      <t>4</t>
    </r>
    <r>
      <rPr>
        <b/>
        <vertAlign val="superscript"/>
        <sz val="10"/>
        <color theme="1"/>
        <rFont val="Century Gothic"/>
        <family val="2"/>
      </rPr>
      <t>p</t>
    </r>
  </si>
  <si>
    <t>Jadual 1: Perangkaan Utama Sektor Perkhidmatan, Suku Tahun Keempat 2025</t>
  </si>
  <si>
    <t>Table 1: Principal Statistics of Services Sector, Fourth Quarter 2025</t>
  </si>
  <si>
    <r>
      <t>1</t>
    </r>
    <r>
      <rPr>
        <b/>
        <vertAlign val="superscript"/>
        <sz val="10"/>
        <color theme="1"/>
        <rFont val="Century Gothic"/>
        <family val="2"/>
      </rPr>
      <t>r</t>
    </r>
  </si>
  <si>
    <r>
      <t>2</t>
    </r>
    <r>
      <rPr>
        <b/>
        <vertAlign val="superscript"/>
        <sz val="10"/>
        <color theme="1"/>
        <rFont val="Century Gothic"/>
        <family val="2"/>
      </rPr>
      <t>r</t>
    </r>
  </si>
  <si>
    <r>
      <t>4</t>
    </r>
    <r>
      <rPr>
        <b/>
        <vertAlign val="superscript"/>
        <sz val="10"/>
        <color theme="1"/>
        <rFont val="Century Gothic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</si>
</sst>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(* #,##0.00_);_(* \(#,##0.00\);_(* &quot;-&quot;??_);_(@_)"/>
    <numFmt numFmtId="167" formatCode="_(* #,##0.0_);_(* \(#,##0.0\);_(* &quot;-&quot;??_);_(@_)"/>
    <numFmt numFmtId="168" formatCode="0.0"/>
    <numFmt numFmtId="169" formatCode="_-* #,##0.0_-;\-* #,##0.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0"/>
      <name val="Century Gothic"/>
      <family val="2"/>
    </font>
    <font>
      <sz val="10"/>
      <name val="MS Sans Serif"/>
      <charset val="134"/>
    </font>
    <font>
      <b/>
      <sz val="10"/>
      <name val="Century Gothic"/>
      <family val="2"/>
    </font>
    <font>
      <b/>
      <vertAlign val="superscript"/>
      <sz val="10"/>
      <color theme="1"/>
      <name val="Century Gothic"/>
      <family val="2"/>
    </font>
    <font>
      <i/>
      <sz val="10"/>
      <name val="Century Gothic"/>
      <family val="2"/>
    </font>
    <font>
      <sz val="10"/>
      <name val="Arial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i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1" fillId="0" borderId="0"/>
    <xf numFmtId="166" fontId="1" fillId="0" borderId="0" applyFont="0" applyFill="0" applyBorder="0" applyAlignment="0" applyProtection="0"/>
    <xf numFmtId="0" fontId="10" fillId="0" borderId="0"/>
    <xf numFmtId="0" fontId="10" fillId="0" borderId="0"/>
    <xf numFmtId="166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165" fontId="5" fillId="0" borderId="0" xfId="0" applyNumberFormat="1" applyFont="1" applyAlignment="1">
      <alignment horizontal="right" vertical="center"/>
    </xf>
    <xf numFmtId="165" fontId="5" fillId="0" borderId="0" xfId="2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3" fillId="2" borderId="0" xfId="0" applyFont="1" applyFill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7" fillId="0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5" fontId="5" fillId="0" borderId="2" xfId="0" applyNumberFormat="1" applyFont="1" applyBorder="1" applyAlignment="1">
      <alignment horizontal="right" vertical="center"/>
    </xf>
    <xf numFmtId="165" fontId="5" fillId="0" borderId="2" xfId="2" applyNumberFormat="1" applyFont="1" applyFill="1" applyBorder="1" applyAlignment="1" applyProtection="1">
      <alignment horizontal="right" vertical="center"/>
    </xf>
    <xf numFmtId="3" fontId="7" fillId="0" borderId="0" xfId="2" applyNumberFormat="1" applyFont="1" applyFill="1" applyBorder="1" applyAlignment="1" applyProtection="1">
      <alignment horizontal="right" vertical="center"/>
    </xf>
    <xf numFmtId="0" fontId="7" fillId="3" borderId="0" xfId="3" applyFont="1" applyFill="1" applyAlignment="1">
      <alignment vertical="center"/>
    </xf>
    <xf numFmtId="0" fontId="9" fillId="3" borderId="0" xfId="3" applyFont="1" applyFill="1" applyAlignment="1">
      <alignment vertical="center"/>
    </xf>
    <xf numFmtId="0" fontId="7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7" fillId="0" borderId="0" xfId="4" applyFont="1" applyBorder="1" applyAlignment="1">
      <alignment horizontal="center" vertical="top" wrapText="1"/>
    </xf>
    <xf numFmtId="3" fontId="5" fillId="0" borderId="0" xfId="4" applyNumberFormat="1" applyFont="1" applyAlignment="1">
      <alignment horizontal="right" vertical="center"/>
    </xf>
    <xf numFmtId="167" fontId="5" fillId="0" borderId="0" xfId="5" applyNumberFormat="1" applyFont="1" applyFill="1" applyBorder="1" applyAlignment="1">
      <alignment horizontal="right" vertical="center" wrapText="1"/>
    </xf>
    <xf numFmtId="168" fontId="5" fillId="0" borderId="0" xfId="5" applyNumberFormat="1" applyFont="1" applyFill="1" applyBorder="1" applyAlignment="1">
      <alignment horizontal="right" vertical="center" wrapText="1"/>
    </xf>
    <xf numFmtId="165" fontId="7" fillId="0" borderId="0" xfId="4" applyNumberFormat="1" applyFont="1" applyAlignment="1">
      <alignment horizontal="right" vertical="center"/>
    </xf>
    <xf numFmtId="0" fontId="11" fillId="0" borderId="0" xfId="6" applyFont="1" applyAlignment="1">
      <alignment horizontal="center"/>
    </xf>
    <xf numFmtId="0" fontId="11" fillId="0" borderId="0" xfId="6" applyFont="1" applyAlignment="1">
      <alignment horizontal="center" vertical="center"/>
    </xf>
    <xf numFmtId="0" fontId="12" fillId="0" borderId="0" xfId="4" applyFont="1" applyAlignment="1">
      <alignment horizontal="left" vertical="center"/>
    </xf>
    <xf numFmtId="0" fontId="7" fillId="0" borderId="0" xfId="7" applyFont="1" applyAlignment="1">
      <alignment horizontal="left" vertical="center" wrapText="1"/>
    </xf>
    <xf numFmtId="0" fontId="7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center"/>
    </xf>
    <xf numFmtId="43" fontId="7" fillId="0" borderId="0" xfId="1" applyFont="1" applyFill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43" fontId="5" fillId="0" borderId="0" xfId="1" applyFont="1" applyFill="1" applyBorder="1" applyAlignment="1" applyProtection="1">
      <alignment horizontal="right" vertical="center" wrapText="1"/>
    </xf>
    <xf numFmtId="167" fontId="5" fillId="0" borderId="2" xfId="5" applyNumberFormat="1" applyFont="1" applyFill="1" applyBorder="1" applyAlignment="1">
      <alignment horizontal="right" vertical="center" wrapText="1"/>
    </xf>
    <xf numFmtId="168" fontId="5" fillId="0" borderId="2" xfId="5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1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2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5" fillId="0" borderId="0" xfId="0" applyNumberFormat="1" applyFont="1" applyBorder="1" applyAlignment="1">
      <alignment vertical="top"/>
    </xf>
    <xf numFmtId="2" fontId="3" fillId="0" borderId="2" xfId="0" applyNumberFormat="1" applyFont="1" applyBorder="1" applyAlignment="1">
      <alignment vertical="center"/>
    </xf>
    <xf numFmtId="168" fontId="3" fillId="0" borderId="2" xfId="0" applyNumberFormat="1" applyFont="1" applyBorder="1" applyAlignment="1">
      <alignment vertical="center"/>
    </xf>
    <xf numFmtId="169" fontId="3" fillId="0" borderId="2" xfId="1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165" fontId="5" fillId="0" borderId="2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vertical="center"/>
    </xf>
    <xf numFmtId="168" fontId="3" fillId="0" borderId="2" xfId="0" applyNumberFormat="1" applyFont="1" applyBorder="1"/>
    <xf numFmtId="165" fontId="3" fillId="0" borderId="0" xfId="0" applyNumberFormat="1" applyFont="1" applyBorder="1" applyAlignment="1">
      <alignment horizontal="right" vertical="center"/>
    </xf>
    <xf numFmtId="165" fontId="3" fillId="0" borderId="0" xfId="2" applyNumberFormat="1" applyFont="1" applyFill="1" applyBorder="1" applyAlignment="1" applyProtection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5" fontId="3" fillId="0" borderId="2" xfId="2" applyNumberFormat="1" applyFont="1" applyFill="1" applyBorder="1" applyAlignment="1" applyProtection="1">
      <alignment horizontal="right" vertical="center"/>
    </xf>
    <xf numFmtId="164" fontId="3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Fill="1" applyBorder="1"/>
    <xf numFmtId="164" fontId="5" fillId="0" borderId="0" xfId="1" applyNumberFormat="1" applyFont="1" applyFill="1" applyBorder="1" applyAlignment="1">
      <alignment vertical="center"/>
    </xf>
    <xf numFmtId="164" fontId="5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164" fontId="5" fillId="0" borderId="2" xfId="1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8" fontId="5" fillId="0" borderId="2" xfId="0" applyNumberFormat="1" applyFont="1" applyBorder="1" applyAlignment="1">
      <alignment vertical="center"/>
    </xf>
    <xf numFmtId="0" fontId="5" fillId="0" borderId="2" xfId="0" applyFont="1" applyBorder="1"/>
    <xf numFmtId="4" fontId="5" fillId="0" borderId="0" xfId="2" applyNumberFormat="1" applyFont="1" applyFill="1" applyBorder="1" applyAlignment="1" applyProtection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3">
    <cellStyle name="Comma" xfId="1" builtinId="3"/>
    <cellStyle name="Comma 2" xfId="8" xr:uid="{28E2D94B-A661-448C-99F7-9A0D4ABCEE45}"/>
    <cellStyle name="Comma 2 2" xfId="12" xr:uid="{28E2D94B-A661-448C-99F7-9A0D4ABCEE45}"/>
    <cellStyle name="Comma 24" xfId="5" xr:uid="{E2A12729-480F-4AEF-B30A-74F6BFFA5DB0}"/>
    <cellStyle name="Comma 24 2" xfId="11" xr:uid="{E2A12729-480F-4AEF-B30A-74F6BFFA5DB0}"/>
    <cellStyle name="Comma 3" xfId="2" xr:uid="{F73CE1DD-61AF-41CA-8429-1680F38EAC50}"/>
    <cellStyle name="Comma 3 2" xfId="10" xr:uid="{F73CE1DD-61AF-41CA-8429-1680F38EAC50}"/>
    <cellStyle name="Comma 4" xfId="9" xr:uid="{00000000-0005-0000-0000-000036000000}"/>
    <cellStyle name="Normal" xfId="0" builtinId="0"/>
    <cellStyle name="Normal 17" xfId="4" xr:uid="{FBFBCDC4-5C6D-46BD-A2ED-B434235D9B45}"/>
    <cellStyle name="Normal 2" xfId="3" xr:uid="{63EF9C4E-FD5B-4B3C-86EC-9A15233371B1}"/>
    <cellStyle name="Normal 3" xfId="6" xr:uid="{F6C831CE-345C-4DC9-8C9A-B804D2C956B5}"/>
    <cellStyle name="Normal 3 2 2" xfId="7" xr:uid="{F5421E7E-1200-4EA8-A7FE-E6608138AFC0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50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90A399-A10B-4DD3-B84B-892BCDC80630}"/>
            </a:ext>
          </a:extLst>
        </xdr:cNvPr>
        <xdr:cNvSpPr txBox="1"/>
      </xdr:nvSpPr>
      <xdr:spPr>
        <a:xfrm>
          <a:off x="6877050" y="12163425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F10738C-EC7B-46C2-AEA4-9361CA94DDA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8FFAD55-E6D8-499A-990A-E2E8CBAB8C5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1596CBB-63F0-4B67-BE15-ADD418A0F78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98B299-1ABC-46CD-8D18-1816FB1766E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3FF20CC-AAF0-4A73-BF52-4985CACCAA7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4DE7E66-F0C9-450C-BEBF-BA0C88764FF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8E4D342-B9DF-48BE-A088-83758725183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7C52E8E-62E4-4D4A-8D0A-63D287FA050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9A5BD90-F5CE-4E07-A9F3-F4DCA195B28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B81FCF7-B3A2-4BDE-9DF4-085A95A2D8B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C4D4E2-69B5-4896-808E-550C276ABBD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1675A23-2A39-4F4C-8C6F-097216FF91A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5EB1095-4CE3-45F2-AF61-86239075353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74F1D5F-3114-4054-B748-ADBA0142A4A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CDF6DF1-B09D-4531-8F4C-69563054249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3BEE0E9-329D-4230-807D-3F218C2E802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005E329-C552-4736-9A8E-498E9BCFCE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3BDC2F9-03CD-4E16-B31B-6DC98B2395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4221B93-57CB-4BB8-BF3A-252D16C5668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69D58E-26D8-40EC-88B0-B4AA5D82FD1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0309B28-A353-4E58-8C99-19A93ADDDE4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C94BB61-4E9E-4949-B656-DFFF8705638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F00D984-B7A2-4A53-9557-F46A816AD35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C22B83E-FEFF-4640-8E65-7260110F884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F936FE8-1F9E-4865-95EA-E2E96060B22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4541064-DBB3-41DB-9EB1-9FF09832DAA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80CC690-CFC3-4F97-AB08-84B2FDEBEC2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65E01B4-ABDE-442E-9957-151A4223225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CC8B9B7-8742-4D11-8E8F-1CF5DF820CD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963C98B-8CCE-47D1-A3F3-C571C91F4B4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C0997A3-2E60-4CFE-B233-7785D7C866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FC10083-A32B-4A0E-A621-DC49C907E94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BD341A0-B42A-43A9-A580-2CA34CE7153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95D53B6-C270-4C1F-B78F-648A6A1230A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7D5F8D2-69FE-4B3E-B5D1-A84DFD57BAA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C71B39E-9A5A-4948-9112-C360AF178F4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BDA0426-A4D2-4568-875A-3A754FCC598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8739651-23D1-4FF5-9255-0DE7C47473A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846AEE6-8A2E-4D96-8B51-EF41EF4DDCA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8B84076-38EF-469F-B925-E8B7B8538ACD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8FDC24B-CD0F-47C7-8DC5-79740884F56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CA4F2CB-9FFA-4B7C-B27B-7A99B26D067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CA743ECB-3A0A-4110-B5C4-7B9C8FE35A9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F0826F0-24A3-4405-BF02-0FBB1C2D67F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C06AFF2-F4D5-43CF-BF46-07F8321AB566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6DABF56-CD59-44AC-B725-69A6785186E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3717D5-727F-4E4D-8135-C6B633E6FB6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F52F5CB-1E66-4FC6-BE3D-5E2D0DA488E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C85063C-05EA-4AA3-A085-C2F45B2634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6EA53A1-7D76-4E55-9E72-46173836EEB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3539375-E22D-4BAA-B6DB-D2E78BD6C5C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6915FF5-5DF5-4D37-96A8-D6274D4A8EF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2C4C5B9-B4CE-4A2D-89C4-1AF718EFBE7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70AD96E-95FF-460C-A0BF-8A169D4CB8B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9F23E89-CEEA-4D48-B4C4-0E97C1891E4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0B041AB-FB2F-4A24-AA00-E7D2929314FD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188C479-100B-4616-9C82-ECE8C74CFF7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C09FA3A-FD43-4F67-B992-BDBAEC12989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0D8BAA8-8159-465A-B1D6-B64CD1BDCB0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737DBE4-D8EE-48DB-9D1F-531D682582E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B18B916-BE7B-484D-8B2E-2C42A1BA6BC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458C6E8-1C82-47A9-B47E-CEA56DDD589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041080C-2955-4EE1-9369-913060A7C61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2A54228-D16C-449A-B37D-3BC7E1B253B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67AEB71-D828-4F86-950B-77357837FD4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46C4A01-D200-41A2-AFEC-03B1203F781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8805A13-DEEC-4773-ABA9-464576B79C7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13A71DF-E5F4-48F1-935B-0507EA26049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D263A39A-F1B3-49EA-B68D-FFBC4618C83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477F1A4-EF61-45B5-B2C8-E712768A4F8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7BB7CB8-085E-492B-B515-C3112DD7D38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4A2DD8C-D4F0-42E5-87B6-9B435018768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2753275-8849-4CF5-82AE-2B2BDBB9E53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9E89D07-14AD-4EB2-AB56-0B92D2DAD2CD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F180ADD-D0FE-4804-A90A-53846EC8958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9F031C8-FE8F-4FE3-A146-88A0C5DDB7F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FD9BF79-51AB-4F7C-9ED8-7130CEF0917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2512173-4190-462C-A745-592B2FCD154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E23E841-596A-41A9-9E44-830B8944EFA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AA883EC-9C7F-495F-B3FD-4520D888611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481E94E-31C9-428A-B09D-4C6324A7CA4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0B455EE-D247-4C56-B522-7D375D92171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AEB0ABE-488E-4A0A-AFAB-9C7FF7FF9A4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82FE522-4A72-4D28-B3F9-6A574F10B65E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C368CC7-AD27-45E6-90F9-541C4E09007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90F9DC5-7BA4-41EC-B6F2-89761C28665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1236AFF-EEDE-4DBC-BAF1-978C4DD7FAC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191E944-0A7D-41BB-9BBC-76E147FAB84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8287359-9EDA-4C88-8183-36E72DB6A3B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1219F90-AD32-4618-8FAF-EAEF884275B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21B4B9A-C520-4357-9F52-9E1ECA73DA0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823BA8D-6141-4EF3-9BCD-C7AE36987AD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4B697EB-ED39-4C49-BC26-998ECC222FC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76836C1-1340-4284-B1A4-E798E606CB1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97B30E2-7756-4D11-9043-ADB5FE612FD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94F8EA6-EF81-4158-B95F-AA182A6EE0D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E67965B-0208-4A80-89AD-5B9A675A8FF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5754E95-AA05-45AD-A16B-FEDFF2B4868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A61CE51-18B5-49CB-A063-B8D95803D9C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E791022-F10F-4609-AD81-53844E194F1E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7CBB938-9DFB-498A-8144-DD9E974F0EE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35D5675-74BF-4533-845E-F7D6DDB65F3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36E28FA-7B31-446A-9D83-311E5FA906A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4BF692C-60EE-48D7-9E9D-80B2BCF81AE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29E45E6-3B39-480E-BED1-A486137B2A1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1992AA2-5D6D-4CA2-BE58-9C0D386E7A9E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B9306F9-B0EE-4B6B-A94D-CB7D033F7DC6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0FA8B6E-72AB-4A07-997C-5090E966DFD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051D7F-724D-43FA-8BD6-6F674A375C6E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5FD0AA-EC5C-434F-9F1C-6866FF0FD5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5A8775E-3B2A-44E0-B65D-7827E60B3F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3307079-8F18-4B50-AB25-C2FB8636F5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34950F9-1209-4BA8-B179-49FF37B56C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B1D0DE6-E403-456E-9E3E-032797D80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D4F85A2-5658-443C-BFD4-160660C3C9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C6B7DEE-743C-403D-8B44-7BB83B40D4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335621B-0655-42AB-A887-9473272002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B78DFB7-87AF-4A36-AD1E-E996FD0248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5A8ECDB-4A9E-4221-8733-7FAD251390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65B35A6-4134-47E8-A9C0-F1776C405B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4AA8E55-30A8-4612-9F87-3034BFF5FE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925BDD7-3D67-44F7-8554-D382E4524E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D44BC9E-CD35-43E2-9543-0517DFE2FD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D609FAC-9E68-4BB4-974F-DF263C56EE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B16C178-0BEB-46DC-BB6F-989F536214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1A2355E-447A-4DB1-9DA5-55B03FA8C2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F07894D-A251-47ED-878A-148B7600A0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9255D3A-2D12-4DC0-8594-738DF3AA7A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8076CF1-D5F7-4209-9252-F8898327D4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C80504B-B61C-4FEF-889B-D94EA19015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8370742-2240-4255-B101-F57B840501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E4D1534-FE14-4BF2-9EB1-87F5AB5F33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C10B807-2D25-4B5C-89AB-84E972DF35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93F41BE-D7D2-4D0D-814E-282166CF1D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C30AF40-8D17-400E-8BD8-8FC1265989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71A335-E785-4DA0-933E-40D3AF156B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67B0034-2EA0-4DCB-8F68-20A2667879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276C42F-8302-4C02-9700-64C4E4564E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E658A7C-2986-49FF-BF9D-DEF0D77FFB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FC9F96E-A756-44DB-975D-50F441E534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6918C66-2528-4AB7-8082-0E5C515695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77D8529-978A-4686-851B-BF3FCFF818C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49722C6-674F-4951-8AE6-9032CAE8DB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CB14A60-ECB4-4E9F-82B7-1F9231F2E1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60B1065-43F1-4455-BBA6-EE4365B586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731EEB6-0EF4-4C8D-BA8C-651F6B4AEF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832BD1-0CB0-4586-A181-AFFC655238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E02A08E-BCF6-47C8-960F-7C87BFC724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586105E-A918-4B0A-9223-49B8FC949C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BE0FE5E-87DF-4D96-B6B7-039DB175D6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B419CBF-AE96-4350-B52A-632AC59D9E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BB336FC-5059-4CAC-B2A9-5F4745BBDF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B3572F3-E994-457C-ADF6-87B64E5445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A72CAF2-30F9-4E75-A5EB-979FA2DB14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9A46FFC-7140-4742-AF9C-F6EC14956A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DA07B75-3203-4CA1-8BD9-B4F1B4C2C2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9547F0B-4E38-4E60-90A8-134471DE21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6667C37-B575-472D-889B-C7A5B267F8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4C90FF0-6253-499C-81D5-17C4550545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D7C8A86-2934-4A1D-A0D2-9F54363FB0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18CBC50-B2C1-49F4-A4C1-DC67CB4621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62ED251-7DAE-4A36-A2D6-4F0189BC6E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3F4F7C5-8FA8-4506-B32D-D3EE4EC8CC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C9CC25E-4E93-4B05-9CB6-14BE52D6E5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4AB75C4-DD19-472E-ACCA-2FAF0E62F1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F82CEA9-3453-4A25-BB5C-559FFBB983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7C19B3F-8993-422E-847E-22EBDEECAE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AAD947C-6907-4F4A-B732-F59887646D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E0E4A51-C663-438F-9D81-1ED1A74B5B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09FEA6F-286C-4B39-97B8-CC2C8069D0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B6E14A55-26DF-4A89-89C3-7E55BBAACD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40D85CB-2C17-4E3E-9B0F-386A29E553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3F65111-51E7-4C0D-BE47-70A45E8CA2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40C115A-376F-48D9-AD1F-C2F6FF663E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9762352-400C-4416-8D2A-DB7E874E52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7ADD44E-4603-44E4-911B-64A50816ED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13CED57-D97E-4842-8879-4B555D449A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43360B4-F19E-4EBC-A821-8CED1D47B8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1AD4EA2-5D58-4CDE-99D5-C579C69D5D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47D1D6D-85B5-4571-9194-D72D60A02AD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0441A61-8DF0-46B0-9D53-700B113F8D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7727B10-8A55-4FC5-83A4-5B44210BAB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B22ABAC-2475-4D2C-AD90-16CE2DC1A3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44D9A63-8926-45CA-83E5-8F3B562067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D735D9B-C39B-497F-9E76-B2F2666105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4FCA06F-542B-4C6E-AF9E-880C626E11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4D7AE18-69D2-4A76-B0C4-AD70C889DA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659891D-E845-41D9-9AE1-C77BD9AB1F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5FBF80C-FF5A-4DF9-8A3F-9E0697D596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52B934B-8269-49BB-A965-D144C13B91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D0DCB1F-88A3-4510-9894-DA1ECEA6E2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13DC97C-D735-4698-884A-139E98A56F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4149F79-8C70-4FDC-AF88-C14EA7F032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715DD17-136A-4AAD-ABAE-DB1A694C4D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2178983-B47B-4611-B719-7E58820182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445B13C-2A3B-4287-A645-9DAB4F4C8E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76BA0D6-B311-44D2-AF4A-C51E94107F8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6F3E462-2DDF-4DCC-9DCB-BDCE70CC34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2162512-97DF-4A45-9A06-CFECC42BA9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DA26131-EF57-483A-A3EA-5A70FE941E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F68BB77-0192-4CA4-A234-38715B8C63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CD0BFFB-C8BE-4C17-8AAD-15982406DC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63EA9D6-5D33-43D9-B0A6-FE019B83D7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81C6829-9E97-4574-ACE9-3A75CC3DC9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32E1955-5DC1-4A5A-B942-8C8A727670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F453FC5-10FD-434E-9ECC-65B086C05B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C073203-87C0-4D85-AFA8-9AD12AE1E3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B921A0D-A2BE-4801-8462-9A3AA9FB38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A7D8CB6-3A3C-4854-8534-F3E22670FA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F2BA803-3FF6-4FC3-89AE-85F9A0F665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9658DFD-A073-4DCE-80CF-8FD049B656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A01AC64-9CB2-4DE0-BCF5-AA20AA8DC3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3500F2C-EF31-4767-82BD-E7E4B5893F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E8E9891-8BDB-4C06-AED7-4DA7EC677F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4A1097B-D565-4F62-A575-3609A5BBEF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C6F8FB7-2503-4C8D-BDC5-3968C58B5A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CB405F6-E189-41F1-9B72-0EB9A7F379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7775956A-3F73-48C3-A36D-C1B43679CCD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9F902E1-660B-45DE-BA07-A066FE5142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04F0A44-DCD5-4BD2-9AA6-48DE53EAF2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40B4836-448E-4FCF-A641-1A01FC6E20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4B41FD9-540D-485B-8739-19EBB06D5B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086D148-3FED-4AD7-98B3-384414808A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6166346-B139-40EB-9D8D-74A01A2891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6C04CB9-5F3F-49D7-93E0-6B26B2DD11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2BBA40D-4C0D-4D70-B34B-E4E6EFA144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3A33CD0-D2C2-455B-9DE0-D3646C02B4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49EBED63-5D85-4ABF-A129-B8ACC8BCCC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C93CDEB-63E5-483C-A749-5331E1176B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13717B7-56F0-46AB-90C2-43369C90DF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5ED14C0-97D7-4843-A281-EE217C18E4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11B137D-B616-45B0-A81B-1EF9D368A0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6046C05-AAAC-4918-ADB8-3C572FF7E5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A4814F0-1041-4B5F-93D7-1683ED054B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CAC80789-8E26-47D4-AA98-4FDBCA72B8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23D41EB6-2DD2-4077-8966-CC4787E42D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3220DB0-F263-4C51-8C76-5A3FE46764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E41BBA18-F2CA-4A94-91AD-08CFD2DCB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F3C03E7-B61A-4202-8FE9-26B4A277B6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5AECA55B-F40D-44B9-B89E-D9DD64B0AF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3AC494D-6C8A-4D9A-AA78-4BA7B85CE3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716D2713-DB98-4CF1-8865-AB984A8616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2AA3CE0-0A76-49C4-8426-5F80365730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488AF08E-C3BE-4FCF-9D31-ACED99DE2F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C668D44-AEB9-4B50-AA4B-4C0190BB33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C0794170-791F-420D-AA41-5D2BF6D51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4787064A-12FB-40C7-908B-0CCE96483E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F267C00-D80D-42B6-98A2-8AD8EF117F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C39D3DF5-79FA-4D24-B090-E10329F4B7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605BDC8-F5A3-496E-B368-96DE4B819B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C1496F7-6DD1-4454-B1CD-CAF18EBFF2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F67D5CE-907B-4D25-A5FE-D6B94B3737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BB7BF01C-5F9F-4E0B-B03E-D5D0B07C06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AA9CC21-5A74-45A4-B296-DE04EB0BC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C39192C3-E5E2-4882-BE31-E06786AE74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7240C4E-9DB2-46FF-90DE-B5EA9AD025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1964DFC-7E92-4F45-8705-778BFA5BA2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CA9D2843-4F66-4471-9F21-45D562D798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28C163C-1B0B-4E59-978D-C68FADD05F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1FB8417E-807E-44BD-8D1F-21C803444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7E333F8-073A-42A2-A672-1EB891AED2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34B4572-C70E-4993-B12D-FE9D6C719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9CEBD82-5025-40D0-B1D4-BF19570180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5174808-4CF4-449C-ACCA-B37B38D1DD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96C7C3D-CDD0-4219-A77E-85C7AEAEA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22345EB-A881-4055-8FE7-4ABE3BE937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5F66587E-6402-46C2-9DB0-53BF00EE6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A398D02-CD33-4384-9C0E-E1372F37EB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794D6B1-1300-40BA-BACC-7E49980335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769DCF4-2BDB-49F6-B890-6BC3B812A6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488A8565-026F-4B49-BFAD-E6458B8EFB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1B4970B5-5036-44D5-B627-CA4890594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ABD5917-E8EB-458D-890F-9EC39F335E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E885B0E-E2BA-4D18-B363-208091384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9803BC4-1903-43EF-A8DD-F484116DAB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51E8E215-6839-487B-A6AA-D5D82328C3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3252240-A654-4049-85DA-7C49163FD4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EFAF90B-848D-4B33-8596-DE85C36AAC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3847042-6CC9-43BF-A2CA-8D002F6F1A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D5825E2A-F89F-4489-8EE1-A32DE5DD6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B404E0A-54C3-49A9-8AC5-D9929FDF0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E355FFA8-DAFE-454D-951B-3F3C2A1983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63FD21E5-1C8C-4303-9F8A-7AF34E5700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0D2E385-1924-4BA8-A21A-7FBB2FE0AF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B2F41D0B-6319-4766-806D-3051770B56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F536559-3D6F-4651-A58A-5AFF30EDEA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B9DD467-580C-413A-8F98-52F827816D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37F4FD3-536D-403C-AC7C-BCD9E6CB66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4CB105A-3B78-4348-AAC4-2E1AE6D5E5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2F10D16-8BB3-4C1F-B5D4-4FAD675BFE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2B1840A-76BA-4F1D-9616-146FF489E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5069223-DF7A-4EEC-BC9A-52E30F1ECF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B57EE0E-88C2-4AB7-8BAE-6439D427C9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ED0DD1D2-6CEA-4470-ABBB-F9C2B2FAD6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CF27046-0BAF-4135-98B1-A5B993D07F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D2F016C-41E9-4D64-96DF-C7520612D9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E10AFC4-25A6-4D5D-9E9A-0A17DB974A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F8DCC4DB-C1ED-4830-886F-21838A5466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AAFD4F3-D0C2-4D9A-82A6-E265D8BA7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62B866F-1A13-465D-9872-3F2B848618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C03F299-A96C-487C-A3DF-A69D972B5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89174763-AD1F-4C0D-AFE3-8FE8380FDE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DCC2C60B-FD28-407C-989C-409ED6910A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1C78D48-DDD1-4394-B6F5-1FBD9C34E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AAC9E4C-26D7-4D9C-855D-68FFCCD6BF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499587D-9F3B-4819-BB64-B0A6067DA9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E02C855-84BF-4345-AB21-922E7F7D79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3625B66-0345-4EE1-A3E3-19921B2173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1EC9126B-8C46-4FED-840E-81022E923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E74605B-24A4-41DB-996B-7BADFD758A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9B6C848-AB00-4A55-8201-CA9BF620FE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8A55FE0-8F5A-4B14-8A86-9D15B9505A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262C155-715D-4B6E-ADD5-826B48669D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AC2245D-2610-4BC1-933B-6AB80842BB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A1FC5A9-D0A6-4647-9131-1AAE03534B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F884FCE-2EE2-4B75-A15F-0AB7DD940A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61BFA76-3678-47BB-8016-69B1F6AC2B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81A45D6F-8B1F-4F97-A35B-1488CAA05B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6F7F7A31-C4F5-4092-91F3-C191D431EB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FA4D7CEC-15A2-4D2E-B3F8-5A59773B86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93E4A0F-C336-4DC8-9295-44A071FFD4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0E2929D-30D6-43DC-8198-4501486F34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59D29ED-1016-4D2D-9071-A303E19A88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5A74F4E-150F-4A84-8737-AAC1C6EFBC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C58CCAEB-C350-4CD7-BF74-7A673CAAD9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6014DD6-7F79-483A-8353-045ADE1F7F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19E04280-742C-4281-B432-F89849E64B7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901BD51-9B2A-4E7D-A65B-1831C22D31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D6360BF-389E-46DA-8E19-C347AF746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10FBEED-01E9-4D0C-B321-F104E3006D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6D5CA4C7-333F-4CFF-95F5-20BB99696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E07A849A-ADD4-4AB8-907A-39C2CA9DF0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AFFBD05C-A729-43A0-8F44-63061FE18B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1C1034B7-0FEB-44D9-8DFB-36350403E0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53A7F53-C457-4D8B-8BD2-08223DB0A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7B7AFFE-AF96-4243-B1FB-87B60ADD18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6B079692-D0C7-4370-9BDA-C493904843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29A010B1-2758-4654-A6D6-1196C0513D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FADB647-AFB2-46C7-AD6B-5229A0E1E6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3B61BBDB-B895-4100-A3D4-619EAFFCA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53E6E432-70FB-4D89-B742-1FC9B85ED5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BBB30A0-1614-427C-BDBB-A889CB6E89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456EAAB6-5BE4-4787-AE4D-AC21612276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55D4BA62-86AE-4D7E-9045-DDF425F615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4C1D71CB-45F6-4C43-AF0B-EDFD4DAFC2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2AB60D4F-AAE8-47D8-978E-7D78A9B72A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BA06CB02-234D-4A9F-9590-9F9540BA26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CA04C27-B35A-4EC1-8F84-9C30C1699D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B4ED7C8B-3CD6-4089-A9FF-394471061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95B2CB08-E67F-48E4-A0FD-B54C3477A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6888FC7-B255-41FC-B8CA-569178AA8F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4573A7E-3605-4073-A586-B9D8852CF5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50BBDDB-E4A7-4ACE-9394-BDFBAA88B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8FBACFB-FB4C-403D-A2C6-D1E35EA97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8494DD5-47D8-49A0-B17A-EBEADD9BC6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C71A06F-5D1D-4905-A6C9-D11E008374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77CD571-20C5-4052-9479-E7B6E481E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B1855B5-67FC-43B9-92D9-4FA2AD1D6C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26DB3D2-0C8B-493D-A29E-0C4EA90EDF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2152002-9EDA-42B7-B39C-4773B95A4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2A4512BB-513A-42FB-924B-5F565EE715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1E032585-D3DE-4633-B865-740F811A03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B9073A36-3CE0-4CD6-A830-388359ADA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ABB418A-6A32-4911-8AE9-192D604E40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2C04765-77E1-4BD7-BCBE-4087B8A5CF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5C301508-7F55-4B41-BF6A-BA24058D5B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E25CAB8A-B6A5-4B05-AE49-29EA03F7E6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35E20185-65AD-4988-8E8B-59E485CC8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6028FC0-07EB-4B6E-B5B4-E8829E2528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6CF0FDB-F9EC-460C-8D04-49B6C6677F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52714B40-AB02-4369-A29B-EA08C86570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EEB7142-84EE-4323-8D93-87BAA85EB1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301D43A0-B281-4620-B152-21EBDB5EE4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8C71FD2-5815-4763-9EFC-23CBEBECC6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EFD963D-57F7-4636-8702-F37DAADBBC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5E8D855F-8AA8-46AB-B16B-8E31EE5D9A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BD9BDD5-1C86-45A5-AA5E-E3BE1A05E4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229A1D1C-68A2-4C0A-BB65-2C42729C26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10DDF715-A805-4597-9541-24422A7E66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3E2E6B10-7FCD-4B5A-A488-009D53DD9D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D41A2AAD-FB57-492E-AFC2-10527CEE6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A4DB2D2D-71A6-4DFE-B9B1-FBC57F6640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2BD79B47-6D9D-434F-B97B-7A71B88F07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BADACF2-C574-44C5-BB4C-C7E8ED83B7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688BD838-6B50-4C29-A3CA-A7B03D1839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DFB7A50-7651-4E88-A63D-541823D7AC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35075524-CB93-4599-BD0E-EFB022DC04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D36DFA64-062B-46C3-BB69-9B529683F8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5ABA2DB-07FB-4228-B2D4-99DEDA27C9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DBDFE24B-B2F7-4C86-9040-638E8E418D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9D11D25-6A53-41E7-A1E2-473D8CFB27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21309DE-3669-4E9C-BF39-E432CED407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9286E04D-2A02-4060-ADC5-6E85D20A5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91A6147B-E808-46B4-B0E4-043E873A58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7179883E-BCFF-4B83-B6A6-295C741EE1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36625FDB-A0C0-468F-A733-5FC35210B8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FA73591-57C0-487E-9957-FE1CFED4C7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8E881DC-19DD-4493-B8CF-B52E88C44A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7E7A33C-F238-42FD-A9EE-F5E907114D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97EB9A52-4C72-4E33-A48A-79EED75E2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6DA1603-011F-427C-9C97-2CB6575D3A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3DFE9CA-BF74-4E05-B99D-7E0D85F05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F8F0279-3494-424A-8D02-60AF3D6F98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0C484A1-8994-41E9-9C32-F4514A10B0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C4D66B9C-2EC9-43A6-9782-75D1786F39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BDDF6E7-69A9-4436-A4F6-1D79B21985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63099754-7193-40B0-9D69-F457B51D3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1F82D8CC-CE07-4356-BB5C-59D24B8F9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0E9F10E-3536-4E3A-8550-A28C8B6CFF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F183C91E-61C5-4AA6-B178-432DFF6414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2306EA5-4DB6-4491-9261-63FD4DD6F4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DE5DF6D-8F99-4D97-8A46-FDF901CD0E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AC6675A-EFB6-48DB-8235-6D1D5C3F3D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181885C2-1E97-428D-BCE2-6094FA5B1B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0A3E137-96BC-4C14-87D3-81EC0D2F1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A9F7CA1-CE54-4527-93F7-4AAF20C716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DBE0377-CA59-4D6F-9484-B2146E1033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90BC9044-4286-4272-A858-C1D768E7A7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86D90AB-DC6F-4B6D-A2E7-61A895F610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415EFBE0-AD2A-4C0A-81B7-A64C060BA8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BE59F92D-2F8B-4EE7-B55D-1B044F9343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E1A74BF-E978-4F24-A48D-710E6CA1F6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173C16E-1F11-47A4-BD40-0969812A7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B046326-4260-44FB-AC6C-B0B397B3BA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57D9D29-4DE6-46DE-9A63-EF183114F4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FF738AE7-9072-4508-B22E-7F78F73748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DF983205-089D-4DCD-AAD8-5E74059DC0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A3C57B9-1DBF-4FBC-BD3D-C9B45577D7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8D42372-B8E0-412E-B2B5-E063533763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885F187-F218-44BB-8AF1-DF50927BCE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C134308-CAD3-4B6B-BC24-164337D34E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E6AC4436-6089-4CA2-B9F4-2119CFDFB1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F84966B7-5EFC-43D7-B40D-2F1F585E19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B9BC056-1612-480D-8E73-CC8FBC831B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BB8D5F5-19F9-4B32-9E0E-9CD7F6796E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C2CE64DB-9B1D-4560-9936-E18C3A4461C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A951C0EF-A1E1-436A-9A2B-BC39BF34F4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4623496-F859-4E08-B5D3-CDDE55D244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82E0866E-BBDF-42E3-B5E5-E2CD245FDF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C76F930-4B03-4F88-B30B-03B61867BA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4E15858E-615B-4E0A-8810-662A62B552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E8A93B3-0E78-41E9-A536-6C163123D6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3D8157A-2CB9-48D8-9592-BC1DBB4DD4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43D3D07-DCAC-4AB0-8F96-25DD387A95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78D4C65A-97CF-4835-AB44-364679072B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627C8DBC-F76E-476A-A873-FBF1B3CAF2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DD2C3B5C-5711-497F-AA20-A475C22DB9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369A1776-6217-42D3-89D0-16B5D21B6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B0EC0D4-15B1-4E5A-89EB-6DC68DB887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CFD3D4A2-FA88-457C-A306-97C5BEC156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CA6ED13F-694D-4564-85F4-6F3223D7D0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52A80CBC-65C1-4DF9-8B61-7C18CBC59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41CB521-8AB6-4F3E-8545-9843687D6C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293C8AEA-B0E3-48A1-AB01-6A5945CDBF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9D05F0E2-CDAA-44C5-A27A-FCEE80D1CB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8B4E9CA8-6914-4DEA-9DBC-05A3DF6DF0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CAD9268F-2A82-4F47-9B5B-CB9306390A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637F6F0-BBBD-4377-9E11-44DF6D888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FF8F3F5-B9DB-417B-8428-DC78D1198D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7A525723-D63B-4C87-9E06-AD7BE9B528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7E5AA20-8138-433D-A60C-FEB8B93049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2BB7AECA-386A-4AC6-9B73-EABE75E8AA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F316F44-578F-40CA-B62F-46743FAEF0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C49D9531-F213-4F49-B6E3-2BBE0F97EE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CD51DD33-BB3A-4166-8853-65F0DE9C58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4D214AB7-C502-440C-B1DB-C47145BECB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49AE5B69-B2A8-45C6-940E-C493AACE1C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DCF5905B-CD23-4411-8317-E385CF4705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8D4A84CF-4748-42D9-9AF7-3A3A33144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3FDF7C0F-2AD3-47E5-9CD9-546BAC9E0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B60F814F-68A2-468E-B9CD-8C07F9A20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835ED8B-D3A0-478C-BC55-3A0EF3C88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98CCD4A0-F9AE-456C-9312-2E3C0B86C8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CE9EB13A-05C0-41A2-A7A9-915B4B2202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82634C1-63A8-496E-A713-EC13170C7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60B62080-EC73-4130-9C95-C0213ED014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D096D3CA-B38C-428F-935B-27F001D8EB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ADD95F39-03E9-4FDB-9297-21E581EE24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4024860C-26E0-4DC7-85A5-192D75C56D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757E46D-586B-41F7-AE0F-AA8C6DC6AE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E7B41A59-E6AA-4C3D-A451-3F6E4F803D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DDD40554-BB04-40D3-9F35-5ECBEE0E8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4C6D975A-2530-456A-9480-7369CE72D7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729D7F0B-E7E9-4516-884E-72C499F49D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52061F7-375A-492F-BC58-3BDD878CC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16A13B5-64C5-4424-B899-97BE6F8FC0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AADF1ED4-BDED-4753-92B2-33A9824026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71A86DFA-4E03-4D23-A081-3AAC73238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E7F9ADE0-FD52-46E2-8E32-887C5996C2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C9EE792F-FEC9-4A0D-B753-8B4AF924E4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E7340EAF-BCEC-41B4-B870-F5B059E857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004A4FA-216C-49FA-92DA-6B075A1996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E3B3B0F3-FC7F-41ED-843E-9B758BD7E3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9C6CC255-1E96-407F-A31B-92DF1F3FEB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F7A7FEE6-B4E9-41D9-B6DE-86D12570D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2EE75E7B-1CCC-450F-B592-CBAF9CF27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993C0486-94CD-40EE-9F15-21D6832F07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1D9B78F-3AE9-463E-9771-03602DF974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A03241A2-CB21-4A54-BA52-BCE97B6E29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A0EEB71-5241-4946-AD3B-E92C38186D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C3C16057-B82B-4405-AAC7-FE4C98522E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836DAE3A-9B48-4BAE-B289-0935CC4BBE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E8960E3-C4B1-4FE5-84E6-E15E8F9E61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67EC029-3CAE-48D8-8EF2-1A5F16CF1F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AB4AB13-C6DA-43AC-B5A3-0EA56F943F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13CD09DB-C2BA-41A0-B3F1-A84B48DF40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F7BA3D23-2E35-47A6-9CF7-778A19E528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ED5FDEBD-372E-4EF6-BC34-35477C16B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8CFABDE6-A9FF-4CDE-BB98-78CCAB4778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2F2E5D32-27F4-47EF-BF23-2D3E464949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BAF2433-F9F9-417D-B0A1-DAA3D2FFF3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BDA0B423-CCCF-4A68-A218-060DF4322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559E42D8-4B67-4EEC-A4F5-2BD1856DED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6D4531C-2CC5-4F5E-9457-3E8F01570A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B5AB979-1A0B-47BA-8F64-ECD34B1148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3A068FF0-4759-4B7E-807C-D58CC4AE5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1D6532FD-EA46-4122-93F8-3280720C4B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529328D2-AB4A-4A49-BE01-2818A9D3F0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BA21A991-9070-4B8A-9349-CB6B78A36E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467F8B0-053A-4995-A024-F8F9D206BB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9C833B3-70E3-4665-A1E9-2A95B90470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95B8930-516E-497C-B1C6-82DE7D5BDC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C25740F-84CA-42BF-8A68-61FDAD191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F057A57E-1445-4A10-A6BA-9CBC695ED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F9995C0C-61CA-4032-97D6-D80774EA8F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59E00EE7-15B4-4045-8D23-60F1942D7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8A5D666E-29EF-4121-84DB-FD33BB676F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416585F-9E08-4BCA-B959-8F219E845E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36816720-D980-4FBD-BAF6-E7B7267B86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B0304AC-81E4-43C2-A643-6374E1E392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34D49995-CB29-445E-B04E-5634AC8016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1B683246-5B3F-4808-8CAB-550C92B13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3E7CC66-4DA4-4A4C-8FBE-608D99D57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EEEB8B7-8468-475F-AA52-3234CB53FB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84B0F0CC-9A95-4EBE-9A0B-A8322227C9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46279AB-4E15-4AFC-8E5C-2B68636BD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5D71134-1181-4828-A872-411220F832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FCF95DAC-AB2B-4716-B8D8-C5109A3F14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B253578D-7D3A-41DC-9085-FAC34BDD53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73C4D4E-AB25-4A9B-8299-F5FB1C7C2C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A260698-4F3C-4D24-8580-ECEE80CA4F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A7BC294A-7104-41D2-A4D2-A752CF05D6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632E424E-B685-4A35-A694-17D20C17D6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44D7193-F508-4354-B746-55FCEB0342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8A17C7E4-C841-479D-8154-F758602CE600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BCFAD91-C96A-4888-A0D2-88D451C8C1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6F55C506-F231-4041-ACBF-0BE385A3CD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AD9C4F2C-51E2-485C-9765-696B3A4A5F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5C392846-F9FB-41A5-9746-B908A44A3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97B73626-8593-44B8-83DC-B1F33A1AC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7A7ACC33-BA42-49A9-A078-DA20D43CB1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973C5AA6-9384-4E94-8EDF-0B47B85493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5748089-746E-4056-81C1-5E21890376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6DE18F3E-8BFB-40F8-9189-4A01DB0254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A8884852-6D85-4376-89D7-9AF2F27A1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1DAD6C86-B6BB-48C4-B06E-4EFD810DED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38A2565-2470-4D48-A718-62C043C101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9EAFC1EF-1812-436C-86EA-9F1FE53D9E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7A726F16-7461-408C-A6CC-B4D2D5949F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19B1A930-9BE9-449B-9B4E-64375D2C4F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294EFBB6-8015-46D4-9C41-624C57AC64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1BEC02CE-7983-44C3-B86E-20B78CABDC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A1C29B77-39E0-468E-82E1-1B80125FDE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6345605B-3D4F-46F2-B177-6583168671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475D01CF-9A8A-41D2-B1CD-1E962FB65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ADFCE9CE-A67B-4921-8C38-E908795A12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1032477-4FA7-4E67-9FDF-C66FFDB7B8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27DF825E-8252-4803-892D-83D4B420B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4EA734B-FDE3-435C-97A4-8BCF7436DA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42DA252A-2ED6-4F26-ABD0-3DBBA1518D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25CA7829-2B50-4840-A13C-0AB785694A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FF1EEA80-B619-4A89-8F43-8ED746D87D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8CCD76B-CAF7-4569-96B1-FE962B130C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666BB63A-0FC0-482B-BAC0-ABB8888C5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4B4A2AB6-A458-4B8F-888A-6A97CBF1B7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AD082A01-EDCE-4087-A26D-406127223A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462A5AAE-942A-4998-B9D8-B8365C52B2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6B492897-E579-4F5A-A5C6-5BFB64CDE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EFA3F87B-3542-4200-984F-96B6FB333A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DF6151D7-FDBE-4E77-8020-ECC3A0CB3E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34BCDD53-F907-46EF-80F8-FED8B91D49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C6D1EA4D-0B7B-4B6F-8C3A-24F6EFEDC7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0FE7A27-76A5-4428-B0BC-CCB82605C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8BD43A7A-5CDE-4E31-8C43-B92E10ADEF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8E122619-09D2-4AE7-BDB2-120DAE67D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4CEBFCEF-BDAE-4DF8-8758-BD8782AADD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236E1E0E-67C0-4AD5-A00B-5DC75D2A58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DAE25896-4CC6-46F3-8A50-FD84BB8F49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95DF516D-61E2-4552-9C6A-EDB470915D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E4900BF8-702C-4A01-92C3-3B18B98A94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312F942E-79C2-4637-A6FD-B070237EEB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C61606DE-106C-4926-A8B0-C42B3570C2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8ED5062F-56CE-4A7A-B19B-97D78360D1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1D2B56B4-64A3-42A9-821E-1D5B33237C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A2D571F7-E505-4DD3-9F58-9D9C86B6D8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59CDFE8A-67E0-4267-B1F8-F497A17347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DF0D768C-7F4D-4861-9A96-2C0A188357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E994424-94D5-4C2F-9B8E-6C33A5075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76284150-7E83-42F0-A88F-3A498AFE31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50C227AE-10DA-4F81-9DCA-4C4FB0F11F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E24872F6-0A64-4130-89EC-CDDC488DA4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5C97B25-503B-4296-9EBF-9109BB0186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F49C4D05-3417-4179-BB5B-D73B33B08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F1DAF9B8-B2D1-4AA9-9691-44949F19DF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1321A7E-34E4-4B13-B1F0-6C6F8CF3D5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BF041002-7861-4A5A-A966-A531A6142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3E2A02E2-CA83-4918-A44E-09E6525A7E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C714BBFD-E5A6-43DF-84E1-257E895F65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55EF86A-3915-465B-BE76-1263A11736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510B1CAC-FA21-4055-BDE6-263C859F8B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B84C16FB-A2AA-4DBD-B808-DA190249DD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90178184-3087-4CB1-A0C2-33335D33FF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CBECBB7-0E0B-4DB7-BA85-71A2FF86CB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61EB2A3-8342-4890-A2A3-51C14721A6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7E3C0831-03C1-423B-8475-17CD730B70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61D6C624-929B-4F07-B183-ACA345D07D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F178C07-FB49-46BC-AD39-D31B751D04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E8BAF542-F3D8-4161-85FA-F2E5DD1C6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8A5AC7A6-E0F6-4E44-AB20-FB9838A2D0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FB53123D-A652-4AEB-A996-81BE9E978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40DDFCD3-6697-49A2-92E8-866F8E5CF6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2E513F8E-E5A8-41D5-9BF4-922EE96AF2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A4998A94-356C-41D9-AD3D-0489E73BB2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FDEB9D77-832D-475B-BFE0-42418C08AD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633FFE36-F18A-40CE-87DD-9894A10A18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60537E9-E8B0-484B-BC28-874571BAD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F7E260D9-16C0-414F-8224-F208A75992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DCC1270D-9199-41B2-993C-10E58B991A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8DC29BBB-D75F-4DF6-B055-F44693717F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B1FDF757-5199-48DE-B06F-DAB86E3A07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79857862-0115-43A5-AE34-2E78E241EB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CFD60AE2-29E5-4EEF-B387-0595C61342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E76F6247-85B8-4460-B32D-849CE41F20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8F79764-215F-4405-8885-3C32E4C840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70DB25BD-4BFD-4DEA-8C77-E06B7F9AC0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C91AB16F-6472-49AA-BA5B-F76073999A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881C9C17-B96C-4793-AFF7-4D76185D9A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76CA263-BE95-4F11-8E6A-634C2DBA19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2998D7D-8DC8-4D90-9AD1-A6C7DD960D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B0EA3673-88A8-49C2-8A4B-32240FCFF1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2ABE9D09-F0EC-4C78-B2C0-8014B23BEF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E1852BC-6166-4964-9140-BEB55183F8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41AEA73E-362F-4990-AE8D-3F2286D8D3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2BC761EA-1F22-45A7-A2C4-77D0BABB7C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AB0C5BE8-33C5-40E5-890C-188CD77381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77E8AAE9-42AA-4B93-B0CA-013091ADAC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9C7A55CA-EE97-464A-9249-DE66E0A0E2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4F37BB7F-EC60-4E63-8AB8-DF1C24FBDF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C79A3FCA-4264-4E32-9E3D-C25BD1A70A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3CF97A6C-C4F8-4BFD-A1CA-58FDE31E4A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3A8C34A-495D-4087-A35D-6AD0F0E04B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B4A6A2E8-A947-437E-B134-703EF5F91A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7AA2431F-576F-44F9-82B9-A25EDE5B98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940EF948-2182-40A1-BDA0-ABB7C61382C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F7F1F11C-8D1F-4EF5-8B6B-E1E2604D87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48DE8671-DD74-4BE0-B86E-8E8482DB32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BE8385B5-7530-443F-A0C8-28071F894B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D5C70E9E-CDE6-4E23-BFDC-B449EE6392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8FFFA882-19E2-4B77-BAD5-9B47756C72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1EDB8C1C-7BE6-42AE-8DDB-1C784E8630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1FCD3B86-2F65-4A73-B77E-30E18FE0F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899B3344-2932-4782-A3CA-2D76EC1AF5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33ABB925-C355-496A-9EF0-34F419DC5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7A1E500F-CCD5-4B68-844B-42D7353BC6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843993DC-6B0F-45C0-B515-EAD0F5214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FA871C73-D96B-417E-B4CC-269DC16B84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F62D4B4F-F817-4380-AD94-2797FC85D8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479B5A70-E3A9-4AD0-B1CA-2636FEB2C7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4DB02DE4-54DC-4A52-AF7B-7BC5A73F30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2A636BB6-307A-46A0-AC20-7F084F3DED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A5A718D0-DF54-4072-9C38-105476AEE4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6EE3752A-3D2A-46D1-9A60-313704BDE2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BEABCF58-581A-42F6-8D27-24F84AB07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F30DAFD-ECC3-4B53-9DF1-5B0E833413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FADB7B81-D018-4A6B-A744-41B87AB0D5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3F357498-3142-444B-91B6-677985123C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6CD57A2F-7642-4822-9CB8-3366ECAD52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A1A22094-CDDB-4981-9BE8-402CADBC5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90B5A9C5-29F9-4E17-9D8E-DA86BE9D9C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CDA99790-8E37-40A7-803A-409F86CC4F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B2F530D5-D360-4E76-A409-9121B66647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69FA665B-05F2-44B0-A085-7A8B7A9CD6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3C0F2006-168E-4265-A691-29D1F7A9CD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46D9F06-A4C1-41FD-87D5-590EA0CE7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D723923F-CA3B-42A9-9F6E-FC397C9C4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CA358468-EEDE-498A-933A-0854D7F2DE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5BA29D36-27DF-4275-A661-2E599B1EA6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570D5F7-E7CA-4F58-A691-3C699030C4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F260808F-8A94-4B03-8D2E-808C2A76F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A3A5C30A-A57A-414B-825F-FC11A8604C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C47D5B3-9E75-43B1-91B8-989E0DC0C8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CBB107C1-39BB-4D0B-9F0B-B944B32BE1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9946A693-DC3E-4587-9E9E-719D5F5695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C797CEFD-E0BE-4FCA-A383-23C189475A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5D4B06F6-521D-4BE5-BFED-38A458910C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62DF1E13-2353-468A-9CF7-A6FE192E1F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B2923143-45DD-4835-90A7-AA3F7778D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6E3DB735-86A3-4FFD-83E1-4F76398A2F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7BC86E0-E5C3-412C-BC53-765BF496C5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2BC971B1-1D9F-428A-B151-93ABD9C533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A7F5E638-1B03-4495-9AFA-1177F1667A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383E7F9-AA1C-43A2-96F2-49CE3DFE7F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AA3D0B8A-2547-4A2B-820A-15758C689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54769B39-8135-41A8-9DD6-380DC149A3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547C10A4-8B89-41B6-9E64-FC085625A1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EDF98527-5299-42A5-959D-1DA6F0884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F192CE4B-F2D3-49E3-AF06-54959895A4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44E8E4D5-A23E-4DB9-AC00-3F508B4124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6721497A-0BE2-40DE-A8B2-D755554C0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9C63CB79-009C-4831-908F-EB1FB4E817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DDF4CDB3-452C-4238-8103-B3965DCB0C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A9D2605D-5541-40DC-A057-E1E2B9A14C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493E0DA2-2AB9-4C2E-AF45-A8AF37FB74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605EB31C-4671-46CB-8E9D-A639A17131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EB3789C5-9B40-4285-AE63-BF518136BD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C712B8BA-38BA-462A-8254-8173D600F0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D8FEF915-C25C-4D15-817A-A846DAB94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CBD8AFDD-F603-4CD3-B1FC-36131E8FB4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F53E52BA-B8D0-4149-A4F5-67E3648EA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59CF8B00-B3F3-42C8-898B-F09FE479A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FF22A6FF-FD6C-4902-B494-EE0B41C40A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8226F776-D8BC-4B40-B99F-1A3FF71801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81765487-942A-41A8-A278-33214F202E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229BBC4B-F551-41C9-B5B0-7EE1A6F18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22DBF412-EAC3-4E9B-8B46-8FF71F84F9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9FB0052A-DD27-44F1-9DA3-71B338CC20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5B9D93D-9EB2-47ED-A52C-698483AC8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9BBACFFC-9137-488F-850E-1077822A5D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A87F416C-FCE5-4078-9872-F91B3998EA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AE796633-F73B-4C67-B87A-7F14817E9E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A43E137D-7F91-4480-8CAC-943AD73C90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B09104D1-8904-452C-84C4-AEE9960ABE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332E4C6E-F594-4B93-89CE-4D1FF8313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EF34E663-3A23-41CE-93BE-BFE43696E3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D16D38E5-BF4A-462B-A5FB-4C675B33FD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50E3F2EA-730E-4F96-A1DD-0D4DA897CF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FF05C161-FA55-48EE-8A21-04D077827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95A86676-7BF4-4023-9A89-3F5085044C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8450C5F2-56BE-450D-BBAA-58A0698D99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DE0CD935-0C34-4039-8C57-234A8833A2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E5DCC09A-DC1C-442E-ADC5-E40445394A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46A7DA47-AB82-48CF-9FC8-1B54740A2F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AC3D5011-2482-4BB3-9A30-C5D5D12EAE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D56FDBAD-BFD1-416A-953C-31BB7D9C89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3B42D2DB-6066-4F1B-9DDE-36D753F35D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EAD8F88A-3A92-4DC6-9B3C-52665593EF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3E63C664-47A0-49D9-AEE9-2C895C87D9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CDE084CE-B420-49A1-A884-E1CED838BA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91C3A865-F17E-46B9-9D2C-9733EAE754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49C065A-4DB0-48A8-A2DC-331F7E4B0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93D7DD84-721A-48A3-BA3B-10EAA2E2FA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B9DC76CF-E455-430C-8F3E-ECC430A06B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5FDEC2C-E55D-4C55-8A24-113D3938E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C9455FCE-4C8F-4081-91DB-C05D08308F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869BD231-AFD1-45AF-9E76-AE9AC2AD42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403138B0-1E7F-4280-8BB2-39EB9FCD62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42C2A0D5-053C-48D5-920F-502AD7EE0C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A7FD0CB6-CE96-4FFD-9DB5-883CA54944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6B9178D7-350F-42A8-94C9-3772C94FF2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263CB89-68C6-4E47-B87E-CF6361F827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61866C74-8759-4780-A4F3-8B2E551FC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84017862-A912-4B8D-A3BE-C084245FB5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1F8E69-3F1A-48B9-8FCA-183086EE5CBF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9D40EA5-E247-47C7-A1BE-20DDE19CFC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B2B9BA9-37EA-4624-AF4F-A4B3651BF4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32EC869-81F6-4146-93B8-EF77B6E500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69C2430-A3D4-4E38-A716-52FDA6743D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3AA3DE7-4D4C-4E94-8493-F2736D9AA5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D04C6E7-86EE-4C1A-A5A5-6D51EE880E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312BD76-DC99-41B4-83FE-85C610C21D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7F8EBA7-2586-42D0-B064-0D7E43518C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97D4372-1C07-4DC9-A167-448F1ACFC7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2E14F34-4A89-45ED-A130-20055D9C7A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C4E41B2-B1B0-438B-8F08-28E2450F14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2DD9AF4-685F-478D-AEEB-19A550EAF9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4B75EF3-E12B-443A-B1DD-5FEBD77620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D0525DF-4722-4C06-B790-22B48562D2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2169448-FF0C-4795-BCEC-1FE38709F9C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14F09FF-3500-4B30-A236-CB6BBE34C7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FADF85F-F8E7-42EC-95DA-6ABFEC8E5B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3A8A016-7A52-48F9-A087-CF5365F0E9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36CA06F-BA60-40BD-9217-9E62A84EA6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05A2CC2-CA12-446D-84B4-57E02CB0C2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464F257-A67B-4666-A348-24853D85C2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B74A765-7E7B-455F-92D7-1F7DD823E9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481B4A4-DDED-4283-9FC1-618890BE36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1281342-374A-4754-8544-E6A4F926D9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66FDD40-0379-4DBC-AF43-1B1F2367B4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63A65C6-1B53-4668-B430-0C31D15E17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9589A0E-31D8-43E9-9B72-7DA161DC48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F27CA36-CD19-4E08-833B-6EF1127387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7C25ED5-7C12-46A6-90BF-4D9B7ACD39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7FE7375-0FE4-4B63-99F5-52FDCAE3DD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C574492-C1F6-4E77-8656-40E51D2088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FF6814D-FB5F-4436-9E91-4AC214CF51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A138D81-D59D-4C7C-8CB3-BF5FC7FB48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988EF79-E622-4F38-A4A3-4131CD0221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94B5298-AD54-41AA-A321-740AABDD3F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DF8D18-424F-4AD5-973F-5A9C534987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B9A239F-62DE-440A-BD3F-5FBA214AF5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1F11AD0-84B0-4518-B24F-B27DB2B015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F60EA43-0233-4288-887D-25F6F3C774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82CE5C8-7878-4E9B-A44D-5654C2AD99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414267C-D7DD-4B75-9385-FCDA0EF015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E57DB86-FE8B-451B-9993-97F2206314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FB73A3B-462B-4EF0-A368-B978BA4AF8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3314BAB-D8F7-47A0-AB68-D320704BF5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3913BE4-8EE8-4BC5-90F3-EBB5BE70E8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74419E72-E3B3-4E5F-BAE6-C3E807E60E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8EA7834-76B1-4AD6-8B5D-6EA6ABFE18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EAC1690-7D0B-4B6D-9E19-54C34FDE571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A12CBC-056F-45B5-A844-434A71EB01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3060F3D-6855-4529-BC1C-D6538783C8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28DC946-EC72-412F-B8F6-61E74080F5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26C90C3-3CF6-4645-8B20-38630990A1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5D59827-1E8E-4C43-AAEE-BA6B45B795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51C4E02-6955-454E-983C-4B435A0DE5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219EAE3-3E2A-43F7-8D2A-CDB2B3BAF3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EE7B055-8B38-47FA-8D65-C8CB0FCFBD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74806E5-F881-4B31-9B3D-F3EE501A4D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6231CDC-F6C8-4D35-B727-A41826431E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379F762-07EC-4D23-A285-932839DD4D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F2ABF3E-119A-437F-B7DC-3B6EC8EBED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3733DC3-FD57-45BB-A351-A460B2A1BE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ADC253F4-E466-4DF1-B5C4-298C5475B8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AC0F5D4-32AF-4C98-83DE-F0C5881F9D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CC66D8B-FAF6-445F-A8A6-A4DB83A750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22EF551-E69E-4E93-B814-758B8E37B9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601AE74-D2CB-4718-BC8E-768273CC140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EB4E82E-2205-473C-AF3B-65B01F381C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E1B224C-5FEA-40B3-A64C-7318D71479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187AB0D-7159-4E78-A7F8-B008963279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DB163CD-3A6E-4460-91F0-57DFCD7A48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124FDAB-0E91-4FCC-B7FD-F28C41DD76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99A5F3B-1084-46C0-89E4-7112A5470D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1386489-68AF-47B6-AB67-09C2546AA5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0BFDF45-C614-4A71-8BEC-8258474936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9DA308D-E100-49F4-BFAB-2B27070EB1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75C1D2F-9A71-42F9-A571-5769D9235A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EDA49CE-8A67-4BBC-ABFB-C543E8FA91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15FEE08-530A-4260-A802-DA1E41A7AE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66C600C-1370-4660-A02A-CD5066303D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8E62C23-15B3-498D-B99E-E75F5B48FD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74CA4FF-AEEF-4E1A-8571-EC01EDD688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448768F-3DF6-479B-A369-05EA393B33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42C7A82-D1B0-4A4F-AF94-6AEBD3F599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9722E7B-56B4-402B-BF8F-D0F6F023C9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9C9611D-B462-458D-9935-560FA4D404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E894077-AF62-4575-A489-2D3771E524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D2C07AC-FF98-4592-A7DE-500B5C4D3D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5863D40-EEF3-4BB2-AB92-B17506B0BE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ABDED1-EA61-4AA6-A837-83BF6FCA22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37B8E01-E523-4F11-85FC-47F84365E1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56F54E7-B0CC-45CE-9D01-C7E9B0223A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7F45DD3-97CD-4671-B289-B58F2A413B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501E3686-8273-4861-9395-8DE57C5383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3910198-504A-4F4C-B276-FCF0DC5C0B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691B0AA-9AAF-4CB7-9082-CFAAE7CF83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EE928F0-04A1-4675-9AD2-CE32B14249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B794C40-D7B2-413D-9E31-2A2D26091C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8443200-C56E-4CFF-8780-3C568C2ADE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2DA708C-2243-439B-8FE0-26210FAF8B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82BFE3C-4397-4149-B6DC-C3926C7EB6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4C4DDEA-8215-418D-B4F5-B3DD627776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133FB60-BA3D-4541-8869-42042B5489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024C9C7-6E68-4AAA-A75D-89CD61E5FD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25FB5ED-2D07-472A-8959-6081F39687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2F5CEDA9-8873-44A9-AABF-CCEF45B695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99F9335-6713-4F36-87E3-448687FF4C5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C539405-C854-4EC6-A5E5-74BF7EFCF3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A5CE995-F644-493A-BA5F-69EB21BF56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85B51CC-B252-475B-A08A-CA33DC86685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3662686-8A87-430D-8C77-507335AC36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03241AA-8E70-4E00-95A0-C215E44233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7A67358-AE1E-4302-AC44-93C99011FA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7EA6FCF-A0D4-4E55-A731-1D3E93B48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1474EEA-F8D6-4275-8B74-1EC6FFA3FE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BDE94CC-66E0-4007-8079-C2A6DD6F74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BC241B1D-0EB7-4774-9719-958995975D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40BEEA6-317C-496F-B5B4-3CA91B980F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9F8B179-AEF5-4ABC-A376-7C29A150B6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862F032-32CC-41C1-AB42-175A74EB5B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DE5D075-945A-4453-8BB4-E1FBC83237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97C8272-DE28-45E0-AC61-1B74271346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7A866A2-03E6-4065-9F55-DB9A963427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EFA5FB45-F5A1-41B3-AF45-B93275488A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E03799EB-C31A-4B33-AE47-60EA5F2683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73627830-C9D4-4D4E-935C-26706B2B3F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8866FCC-5617-47C2-8BC3-6518CD8A8D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1858643A-C28C-4CEA-B75E-8A36584D56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71A6FD13-9452-48DF-9C44-1FFC24A5E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DB630DA-53F3-42A2-B53A-995282A991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56E475D-C954-49C0-8519-9498CEF992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2D73240F-4537-43DB-8DB1-9F5814DF05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FE20971-A334-44D8-91FA-96E18DFB4A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91E0397-B696-4404-8CDF-D005DCFEF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CDBDAF15-8587-4F3F-8DE7-DB8FAD778B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87D9B8CD-1FF5-4882-8A2A-6F0C670271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CE2B4D2-522E-4C97-B0A3-6E6B9C46A9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6A08E33-69EE-4968-9F54-A174787C1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74B5BCE-249C-4F97-945C-22841558AA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3F004DF-C848-4C22-AEBA-B1E90F92E6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B225143-7565-4F19-8FBE-4211DF746A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6DB363A7-D290-4DC8-9BE9-5CD982FC7F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7D5525E-B1C4-4792-B784-3738E70F2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8DB5673-7248-4BF6-B0E4-4A729FF92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43A1C862-4AE3-42E5-87C6-F3623993D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9A8D093-0611-4AE0-9B28-D955C4AFC0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3BCC25F-1E87-49A6-843E-DA0EF99609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E96D79C-9357-4920-914A-17172142E3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AF8C7EA-E4DA-443E-8669-507D49ABE5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6C2655F-32D8-45AE-BF5F-787B15ACD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3949976-55AC-41B5-B5DC-738A487E1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FBA21564-0603-414F-967B-6CD85E0001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FD441FD6-6F09-4D0C-B339-49F7B5416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30CCC50-1A3D-4190-B3D9-A4643828B1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200F790-EE22-4997-9EA1-4A04EDD0C2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BA3763-A755-47A7-96AC-D423857F3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81F3C6F-8B39-488E-B675-828BB76B9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C98EDA8-13CE-4A80-A613-2AF16BF4D8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E72292E4-8C89-4771-B934-7D70F4D032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2A274CC0-C1AE-47E7-8692-5E4DF1E925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50D9213-83F8-40AF-A919-F99C63BA50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1D9344D-E6FA-457B-BECE-574469486D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7F69430-C6FE-4382-BC33-1C0868A72D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1F56D5F-6759-4B1F-836E-C861CF0A9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A16F659-251A-48B7-8CC6-36DAA133CD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31CBC5F-4AF7-4D22-80AB-61AE6162A0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B47DAFD-1A01-45B6-98A9-D991E836BF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A11D693-CB7C-4DF5-BBE1-F82903EFF0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3A1B4999-082E-4556-B19B-9364DA1744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2724B4F-A161-4823-9335-FCFE466FEF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DBB49C7-0EC6-4184-BB5F-5030A874DB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6A6ACAD2-D396-4DA0-9912-05640F491F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AD73591-4CA3-44CC-AE99-A5592C3B71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0130A34-11A7-4BE1-BC5E-C53E54AF88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6FEEA90-EAFC-4339-843F-DBDAF200C2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98890C3-EE76-45F4-A72B-D1621F60E8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6BEA874B-830B-4C6A-82C2-8A74392C0A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52CA311-57AA-4BE1-9227-D92549CD0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A4A9E26-CCC2-432B-8F87-AEAD63AF01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27D104C-BBD5-4D7D-9AB1-E3835FC3C0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B293816-B01D-41BC-8AF3-0406146AB9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CC3EDF0-3C9F-4D60-AB91-8D0715354D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FA4266E-287B-46B2-926C-30A18A5E16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A41054B-F4E3-4403-B462-19ED6303DE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C76C960-06E9-4B19-8067-0793F98529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1B16153E-FCB2-44A3-9F78-C29FC4DDF0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9EA3C23-A5C4-4D7D-9A8B-A3C3ED5AF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31B3E1DE-AE8D-4A24-AADE-03BFC58996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DCA8069-B5EC-49DD-BDB1-FAF16808B0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62B176A-8B34-44F4-9B52-65FFE0A9B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F61026F2-4B2B-4F5C-872A-D8BD05D644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FB04757-AAD9-49A1-9B4F-9408E567E5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63F4FB9-26CF-4D23-84CA-56ED7B6245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34E2E1B-52E2-4A84-B624-6A926C0649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B861765A-DADC-412C-A4AD-13D0B367E3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9F01D26-B029-4CF5-8205-2E4309486B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6A9D3120-DCE3-4DE1-883A-B36B7DBA38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77D7C3E-B05C-4B6F-A74E-25E6B1E7E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C40F1B2A-C9A9-4A58-A43B-CC2871FF4F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F8D0890-EC6F-4EFB-B4DD-8D9451A39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50657EC-613B-44B1-92F7-27D3F3D319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EE5874F-BF60-4BE7-A3C3-C692B20CC9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C8D34F27-40D8-4CE2-913C-B1496281E7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03F51AE-0E20-45CA-A727-DD9401BE89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F55A58ED-96E9-45E9-8E17-E83626C4AF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12A45E8F-D830-46B7-8F80-66859977F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34F34C9-F2E9-49B9-8D7D-011C0373C0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382FC897-0E06-4A54-BB01-4ACEA661F2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119AAE43-11A6-4FC1-B05A-1770AFCAD0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71891D0-06EB-4830-AD2E-0BE861FAD9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B425C73-2CEB-4D5A-BED9-4EA0E33476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CC65D66-7F3D-4B0E-9DE1-6CC7596BC9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8DFA3E66-86B8-4E0D-8668-128BD245B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AA0D39D-3585-4C4A-A9D3-F9407CD107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10BA23F1-CCF5-4AF6-876F-B59B912803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2BC43F0-378A-43A8-8CE5-66D72328D5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7019B2A-A4FF-4F58-94D2-013D521B54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E493D42-3B81-4EF0-A1BA-A74964A4B8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5A504BD-89FE-4E66-A5F8-A49775F046B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A72B5852-47D2-4C20-9F74-A47502BF2F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E36C5A7A-5B9E-47BC-98F0-D364313E23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EF354460-5564-441B-8291-B7DA3148AA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E26D9CB2-9473-450B-903B-57C43972A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F2FADCE-CB53-4795-ADA6-97DA030499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C1FCDC8-33B0-4112-B123-CD20AC1170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547F082B-23F0-4BEE-A702-732AAE0B58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A9DC854D-E9F0-42EA-A320-07240DA3BF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2A4221A-D3DF-4679-BF6C-37F7B7C8C0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61BA65F-AF61-4513-9FDC-DFDA8481B6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3DE85947-21B4-439E-8D95-F1AFEEB0C8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ADBBA3EC-3C3B-43F7-83C6-25ACB0C7A7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D25745B7-9F6C-4E8F-806E-F90F1E468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336066E3-5997-4FD9-9314-69C6FBD755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A8D6AF6-3841-4A34-A35E-E23F3627FF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00C4900-6B29-4143-92A4-0121347AF9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700DF3C-87DB-49B0-989E-C07C408411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CBF242B-A71B-43F7-BCD7-1D33934BAC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6D2C01D-FCAD-45FB-8384-56BA7B5F08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E63EDC8A-8D74-4497-8C71-5AC83144AC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6EFC942-3EDC-4F40-9785-F7A0C0876B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2F77CBA-0557-4AF4-91E5-89542ABE36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4C377947-014D-44D9-9C5C-4E420C381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23F5E744-1CA1-4D93-AA5E-A697535390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C6E0F2E-C451-4A89-BE92-7BA6A45D7D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A6B46FD-3A2B-4FE7-870A-E5E706D66C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6E49E067-4735-4346-B83A-C0D974CA3A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05C8991-69D0-4406-9C19-63F061211D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8C46197-A3F1-4FBC-9510-A08FCB3E3B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30ABE459-F309-4608-BBD6-DB887109B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02F1A0B-09B9-45CC-86FD-4D2414FC8A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C8C21C6F-6B1D-414E-BB34-87EFA31EC1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641551F-EEA3-4017-B899-2FBF341132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4A606004-2879-413C-853B-7D76D50468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855F0369-EDEE-49CB-A4EB-82428C112A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9C7949B-FE7D-423B-ADF8-6F2F4FFF4F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7B1E0052-C4A4-4F74-A230-C0CD59DBCD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D70AAD32-3400-4163-B1E2-5935B6CCA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8AC87F93-23AB-4B1F-BACC-0D568DA57D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47AD49C-6F6A-4C0E-90C7-B6D9701777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C669DF30-6F35-4BE5-9982-F281E9931F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2260FE9-4265-41E3-B37F-19C39F51FC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5735DA5-64D4-44F2-9CD9-0F43C91D07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12EC053F-4517-4229-A9A2-5303AC4086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9BA6BE6-D401-4CC5-B475-CE3B57713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15B8EB1-D109-465D-8497-FCE4E074EB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15BC3D70-65AF-47DB-A0BD-82A05476FA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CADF503-FD0E-4989-A26B-16DF8A2ACF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EF6AA8D-C849-43A2-8A62-9C04C474E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65BACAB0-73A5-46FA-BE5C-283052D67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C767604F-89A1-4947-BC46-4545F57301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86B201A-3EE6-41C0-96C6-DEC2EDA0DC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CB814BEC-95C5-498D-B40A-1CD4D4C663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3B40EC09-B5B4-47CA-80C0-5C737D797C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A1C53BC8-D5F7-4A07-8C6B-EFBB1F42C7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77B35823-153A-4773-B4B1-E4ABB0B9BD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8A57B3B-F611-4197-B67E-34759049F2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A1C219F4-04A9-49E8-8D41-0B0D0595F7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DD1F5381-6C89-412B-A31C-83A132FB5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ADABC45-62E3-4864-A68C-AC36FA7EE3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F4105197-AC64-4804-B2B0-C5D82B69F0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9A8C3DE-F4A7-4F91-8C72-05C3A34439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3F21287-DCAB-40EE-A2AD-93E4367118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8E7573FA-DAC9-4C9C-B920-75E3BA0666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660FD73-B512-4639-A134-8AB16FC174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10C3BF3-EA7F-49E4-8172-F4AA41CAD4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F95DF78-B70E-48F8-AA3D-B3048640E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636ABE3-69BD-4D58-988E-3E335099DF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D8DB265-EE72-42C7-95CF-1A3A60DBF2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1CFA2C3-4205-42C7-91BE-0CF376993B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7C32A81-2556-44F1-8AB3-B87064FD63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4D89A910-552D-4B7B-9753-93C2B66E9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AF69247C-2FC8-454D-B1AF-66DF4DFE2A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C6314F46-20AB-4AD4-8D81-E39CDC5646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73EA34A-AB02-48FF-AC55-795B5D0A44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66B490A-931A-40AD-8704-87DA770D3B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6465DE5B-4567-4B97-8354-ED5E639430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638E5D05-1114-4352-8D21-2C1F5E1632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C435979-01DF-4E29-8DE3-905FFA656B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F6FA758C-9374-44FF-A1B9-4ECC3C90AC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F2F112A-9212-4EF4-9D84-7C06C216E5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A6D9EC00-0C71-4F98-AF5F-793F4FD2C0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B9C581D3-A47A-4756-BCCB-6E44010BBE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5553813-5950-41FF-8A78-9AA7F93E8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2CB1D69-CD00-4161-B7D9-044C501785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C7C11BAE-DF5C-4D05-AF1B-08A2C196AC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AC4ECBE1-7893-4CA1-974E-DF588A9C64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DF88435-7FA0-46FF-B2F4-1982E1725F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C30C219-5517-4C57-A688-355F545E4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3154904-42C7-4234-BD8E-681E2CFD6A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F681BA06-1CCC-4FDF-A0B6-6A0BAB85B7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349C3CEE-9AD7-4735-8260-443A55E3F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51DC16D-5815-4BC9-A7F0-4320CD2B00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897FF2E-6173-410D-AA73-E8149DB5D3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C3EA1C6-417A-461F-AC6B-BF9E3CA802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6E629731-8B32-4E1D-A9C2-D8214D9EA7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1C3318DB-E82B-4591-8393-168F746F00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7343F31-874C-4ADC-A99C-3AFA91DF4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F427620B-6F03-490C-BB3B-BFD8ADA139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48A55AF8-D8C6-4331-9D79-C784786AB7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ED01858-F41D-4E4B-8D4D-3213104914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6B5108D4-2B5F-427E-8871-42A8FFC933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43C8112-B2B6-49D9-B253-EF0976F8D8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93820E2-753E-4B57-8DFA-817C07B102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4C63048-AC05-453D-B7C1-16D0EA39C5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ED90C087-4F2F-471C-8A4A-9C95427774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4480E78-F0C9-4F64-B771-0B5092B034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227A73D-A1E4-4149-9D86-43FDAD698C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0BA52C3-B30C-4601-9CF0-68B0CF81FDE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5254ECC8-1ED3-4231-A333-43655014BE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65387F7-1D48-4C7B-9194-C8A5297EE4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D21F245B-2FD8-4A34-BB70-D5E2603D9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BEC9998D-CE12-48D0-A896-84F4E5B56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B408BF94-AB90-4D90-96F0-3A9CEAC857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A7FF7A4-57BB-4883-930B-55F419031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71CEB43A-0C40-4576-A296-3E361C93A2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D0BA55E-5142-4F42-9FEB-40256C0027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E374F6D-AE05-4D5A-BAEC-8FD300DBDB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B3DDC882-789D-456D-987E-C5FA08FDB2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471BCFC3-F15E-4B7B-BC73-BF18A05D3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69F94EB4-B692-4DAB-9113-4C2A778E4E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F2A2C960-2320-459A-B35A-2CC560E6B6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29A6A86-0505-4155-855F-56FBF60FEA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9A307020-3BA5-47D7-B9DE-900FC43F8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A8BB685A-F89E-4468-A3E3-6054B570B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AE05B84-E25C-4F62-9B8C-F6868D5DAC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FD21FDFC-C5A2-41E5-92AE-2E946D6EC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7C5FC208-DECD-4FB0-BFEF-710744A273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52E6533B-D822-41E9-AD74-80C81B90BA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2B2151B0-8B3D-48AB-954F-02D00B3E16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36D25B-3753-4AF9-8B5A-8C82FABE9D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82B80EEE-6B6D-459A-BBEE-88A0170005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FF928B4F-41B8-48C0-9612-EA9ADFE1F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C2D094-AF08-4E8A-8EBB-55AF2F5940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5305A04-6F19-423F-AF50-A56CB7B808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F95185A-15D6-4AD6-B64E-0E3C883CA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24E09FFC-07BF-4CED-8B66-221671DD79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FEA0F23E-2126-454E-B515-5FE0266E3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72EAC0A-957E-4EF4-89E7-8146EAD406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42172C5B-BBAC-4BCF-B39E-99E2EF2E68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5468794F-B363-4154-B787-3CB9D59B7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98C94793-B340-4BF4-911D-C72C1D2DD8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A82E4B7-27E2-4C7F-BEC5-C3B7CE3CFB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A3E74A8-CA88-4A13-A87C-25176E7025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115BB59D-A4CA-4CB2-930B-BC922742B0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79DB4F08-B04A-4457-A0F6-DA5C49E49A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F7081E6B-7DBE-4BFB-BC0A-415FC55058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51651588-70E8-4F2A-B25C-C2CA97655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4A4E6350-5D01-4BE4-A7D9-48EED3C1BB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852C1B05-3C45-43CE-847C-B74FAEDD47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DA487EF3-55C0-44E4-B40D-0C3E22499E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1BA99B14-A4F7-4126-BC0D-AAAEFFE771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E494E486-60A0-4C5D-A061-AACB0CDA63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E7BBC894-0067-4646-9406-E6C0888B55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F994B8E2-7FC7-4C19-AC2B-6182B7F704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D0E330BD-9930-4CC6-AAF0-01B6A41AF7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8859CE9-341D-49B1-893D-67880BDDA5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3D8D7FF-A598-4141-8FE0-A38CC92D1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C780859D-D6C9-4E6B-B8FB-13B3D729AF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5128B81-D9FC-4F5B-BAB3-BC69489B3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BC48720-6C90-4A44-9049-54BA099F0D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E9566545-BB05-4BCE-9346-8577BD976D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D11A0889-F443-40C3-9AC4-1BD4FDD880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4474F76-C6F2-412C-862C-272FEA80C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C544BE-F8EE-44FE-9699-82760D3625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152630C2-F00F-468A-8705-68C03565E1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C16D9CFE-DF6C-499C-A2DB-42B828727A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2EE1A477-6262-463D-8183-CBF057341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BBAAC2C3-4B31-44CB-BB03-88870DF64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7E92354F-3008-4629-9B2B-AD05618BB6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5A376071-FEB5-4339-B08E-998EED5C9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1DD916A-3958-4974-9D58-DB9139656F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47C2B18-E28E-4274-9AE6-0DF483F433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44E3053F-3C64-46ED-AE01-C3294CB5E5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29B24D75-72D7-4089-8CF5-98E44F27BA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D2C1BB-1203-4FFE-A903-78AA623287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7A5ABEC-87E5-4257-B251-4AFBB87D1C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39FB400-3683-41E4-90C3-852EC78823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89FBBC02-8510-45B6-8FCC-CD9AC412EA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3F9C5E5F-AE99-461D-A6F1-44F21AA2E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3AA3167-088E-4AF6-BA1E-A5C8C8E52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A03F41A-3C81-4135-89A9-437E06FCC5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DA5E7C1A-C608-47A2-88F6-089FCBF1F4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4C96EC1-D9C0-4BE4-8982-57AE30808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8628A436-187F-4E39-9BFB-B962826E0B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73400783-C7B8-42D5-9F50-36141647FC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2AC2B907-4405-4233-90C3-A70DC32D59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A1C059DA-943C-41DB-8A15-49176DD3F6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0336257-BF18-402A-B7A9-39C0E6EB6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872438B0-84F5-4E5E-8D51-443B0D33E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EB8A2A88-402B-4217-925B-CACC722278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1A52C24-1452-4F36-B22F-EBD05D7F9C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84B24720-AD31-44C3-BF5E-31AA155F8F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EE8460D0-68B0-4A96-A668-8ACA9C8B59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A8B75946-63F5-41AE-9CE1-7338477DF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81DFC0E6-8257-4160-951B-02B3010A48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5976E49E-C3C8-450A-90D6-C32B8E7C0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F671DF5-6E9D-4281-9A85-07285AD47C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D630116-ED2A-481F-9C4C-B775B7DD1F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354B2E3-52A3-4793-AB1E-562E791BE5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5E21C7A1-EA4A-4B41-99FF-A79DECE1F4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8BB89981-E23F-4B53-B0C8-EB1628D71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B836825D-3348-43E8-B856-BACF23A536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BB3FB34B-9C64-40FF-9D59-46903E6766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E55B028-0948-46CD-A0BD-37E59E69DD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67F1EF2-CD0E-4177-B520-B5E9F9F277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286DC53-07CF-461D-B628-60D74D2D2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F616F061-4FB3-44A5-9FAA-62F5939262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B9DA5D7C-71B5-4F15-A347-A8496B3E2E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A1D8A235-8063-49F4-BEE1-220A5533C4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F9D762BB-F0CE-4582-8397-04946DE725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C5A84A9-01C7-4CE6-97B5-DFBBA152A9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A80F6CFC-41DC-4770-95AB-07ED6A422D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F9A30952-CDA0-4261-95C1-E60B4D61C4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B2FC64BE-A9FA-4B0B-AACF-11F999A3D4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A7D2025D-106C-4949-8494-C9C845AF0B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F0A82CAB-7750-4702-9510-F5CF97D9C6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F11DEEB3-2D1C-4F1F-8E39-14CF3857CAA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2337CC2-9DAD-45FA-A1BE-44C79BCCDD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AD52C07B-8725-4A4B-BB78-7F31E67842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2C057B60-C9FA-48DE-A871-6E4170F791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5B474065-654F-430F-93A8-BE5AB9B6D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30BA34F-F5FD-4C87-BD18-6DB746AFAC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A65D3C1B-EE8E-4957-A351-3A33E2CB03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B7D07C64-A5BE-4607-AAE8-74E04A186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CA3B51E5-EF10-4F6C-96F6-6A5C6F848A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930A0F57-C16C-4D95-A4AB-129C14C5F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218B052-AE56-45D8-8575-93C5811FB3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481B12C5-41FD-43BC-A377-7EFCB0B5A4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A7B9C2A4-B9B7-41D2-92AC-3D8F3161D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5239E5F3-F2AE-4267-8737-A8B33732C3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765E82D0-EC79-4126-9DD7-C0841F945B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208FCCF0-3880-458B-BE8D-C76B7C7320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F3F592B9-52A4-47D7-B923-E8E6E445CF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553437B4-BDF2-4DE6-87AA-AB70B44CD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D5038E76-A4B3-45A2-966C-A26928791B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57B97FBB-CACA-4B79-820E-3CF034B3C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65394CD2-440D-406D-8FF5-E1DDBA7C9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935FEB5F-7609-42B7-A249-5F027787F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A254F7D4-B53A-4EF9-B0FD-EB62046736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58EA4CBE-CB4C-4C0D-BE23-78D674D79C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406D5E9F-6F31-49D4-88AC-0CF4A23895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9A2ABBD5-4D08-4F1D-B519-F9491AC4E8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2E82CF0-3F5D-48FC-82D2-0F9FB83E45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88A55E89-B369-4473-9FAB-EB47BB048B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C8046C1B-385A-47C5-B37F-1C35E392D3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A13C3E3-3A64-4FF2-801A-0AE995C7A0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4DF0CDA0-4CD5-4510-95C9-0349D58CDD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28FBD828-C2FB-4590-9F0C-40DD0C2E5C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E5AA5C4E-3A3D-4A63-8C3D-3DAF987384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C2CAF663-8832-47B4-94B9-814000651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B4DC40B6-9F85-4DD4-A188-58D3BF4731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D9C6FDC7-EADC-489F-9D6B-25C1574C38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8B246CC7-9E0B-4A40-B520-CF4E166EED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3D115F19-82F4-422A-BB63-47D9C5F188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BAE0E77F-327F-4F64-8369-08CCA0D87F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239BFA30-60CA-4B6E-A438-FD56DF9E45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E09E1578-B645-4837-9A89-45469916F1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EC4AB13-D945-406A-8E1E-2BAD613DBF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D638E582-8C21-4D2B-9795-09D1251301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8F42CC70-D304-4372-8F19-72B785C096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55B49143-08E8-4D05-9621-1CFC0C7C9C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21FC1B10-85E4-4D84-92BC-039F0A2F35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75271B1E-AF29-4B92-8103-84862CD7B0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E1D36AB8-5A32-4F9E-B252-2A263C1543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752B0578-E9C9-49CA-B467-075D5B8904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79930FC5-B851-480E-9867-22056A9564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9217E476-6E6F-4AB2-85A1-1B93F9CFEC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C6617ABF-9FFB-48CD-BDF8-40D3C39771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881FD698-C3D3-475B-80DC-8FF6E4199C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AE8F1CD5-9E5D-4066-84C5-8BE4598A07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151DFF92-5D46-468D-94C0-5DE5EA8B22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EFE857F5-5018-43EC-860E-2E68D410F2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D8C586CD-4856-4FB2-B0F6-1E588E0F0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4A98FBC6-4133-420E-BD78-74BE5761D6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5BAF5AD9-14E5-487B-8483-F2EFC57343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D7C69D17-3874-4669-9726-3CA826FBB9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74CF79D-4B4B-4DA9-9EA6-F74EA49D2C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E7A44BB-C4DE-4B77-9AFC-3556E165B4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C683B278-45E6-408B-BFE0-A14F7292AC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7BC28D06-B572-4FC1-A02A-D73F57535F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8FC4DBF-5B5F-4160-8836-A728E8EBD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20C1DCC6-13CD-458B-8098-A105650365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D2FD2155-17EA-4811-879C-4D9F01A9C3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DC7BC395-1CA6-40AC-BF1B-9A5AEDCABC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6D1FE415-6F49-40DE-895D-E26AC0151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FE454BB-25C5-4CD0-A144-6D54F406BD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ABAA6813-4F69-4A11-BD2C-D9BE5A6F16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4B78E321-8513-4440-97B8-36117040FF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4766CDC-0FDF-44B8-8F18-6D7DA6E452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6A59DB45-4DC6-4E41-9C79-07CF2036D1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E1C1E759-0580-4DCC-B772-ECC0ACBA9C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7570D0B6-EE63-4A4A-910C-F3E1C47CFA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C1C671C6-9E9B-4B9C-8BCB-1F3470BD8E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BAD46CB6-0857-41CE-B5CC-E115FCE91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2CEBCDEE-3BBF-4BE7-9E59-60A70D4F22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EA396B2E-3810-40C6-9F4A-56A6560803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2ABE531C-F1C4-42E7-96C2-EF815E9A3F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DEFED5E4-D2B6-4CFB-AD4C-57C14D1328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198DBBB7-4D1A-4B54-9A01-F121CE8B54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535D5991-9362-4CEA-9D07-0F8F37BFCE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0C1997F-4485-4DEF-9296-CFA9F4C17A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B9E260B9-5F62-40E0-802B-B82DD65A7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0C5BA4F-A81B-4502-82A9-56BD3887E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B199410D-EBD5-4C4C-ACA4-B9D20251D9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EEED16B0-482C-4F55-BE7A-98242FE298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2CEE7BA5-41E9-4418-9A30-BF70CD2EE2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88198B4F-E039-46E0-A11C-2F5A4B2756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DBF479FD-5BA8-4D55-B4D8-E8370FE6A8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EBDCE0C9-50D5-4422-A368-8FACD73E77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EDCB6522-139D-4E09-87DC-34253BAF23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F0D0A22-3920-4544-8D46-C0E54E85AF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FECA2788-C4F1-4F91-BD97-FCAF613C08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77E13F46-86C1-45B5-8706-28C24FC49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C1388980-E694-4838-8E4C-51C12B481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AB17CE9B-FAB3-4D7A-9CEE-30ECB8DCD4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B47993EA-BB33-45F5-9A31-4C30B36DF5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6EC21140-AE97-40D4-8CB5-30E6FEF074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3B918743-0D31-49E5-8D39-7D049CB672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BB6B0099-3C20-4964-A004-FDB8CFE68F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400B2F57-8975-4855-B1B7-1DFFFEC1B4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44960D3B-BB08-4328-A721-7D703A9826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5A1A44F-F263-441F-AA9A-0B2036715B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4EC5957-3798-4CBF-A346-AEC6E1012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7B3FB4C-039A-432B-A09E-52A76BF3D3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AD82BE82-2B74-425F-90D7-9555F464B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5FB2FC-78A7-4564-8E9C-19E56B62725F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60C1240-B44B-4B6F-8848-BF85657033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0AE6260-614D-46C8-888A-958FEA7B81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433AF83-0225-49CC-A409-97123FF0A0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CA682D-4862-4710-96D7-498E3BF2B3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320050D-60A7-450A-8894-7B1E4A10CF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F813181-813B-4182-8B87-FEDF6D4B7D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38D736E-FD47-47EF-9AF6-C1070F69D6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033D67C-69E6-4602-9814-6F4FAE6BB2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C6A5E08-1B87-428E-A81E-DAFFDDC69E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FBBBF63-984D-4CB4-BDCD-5957B71056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20DE4B2-A570-4252-8814-E21D0C003F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57F2CE0-D234-4841-BE40-B7515FE101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16105A0-1C87-4376-B05B-FB04E936AF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F31691C-583C-4E6D-9F04-E4B7998732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391C2BB-E52B-409B-8E53-A7C7D740B5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AEB483A-2FED-43A8-BAED-7F202DED5F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1FF2C5E-7151-44EB-8C2B-D36E6661DD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A833AE-31E3-4F2B-9233-7C95B67C80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883E662-DAB4-447E-B860-0DFEDA55C7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7BCB1D7-9EF7-427B-B0AF-55EC3254EB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5260A9E-0EF5-48C1-A896-A3D3952DF7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20EFFC2-77F6-4276-9CAA-B0BD43AD2F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5D181F3-F8CA-49BA-BFC6-71A11081BE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0294CC7-6875-45D3-9A3D-407DD2B7C9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2A537E1-B84A-4177-B6BF-9759C3C837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5D3894B-F77F-4884-A143-87F22B641C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FF62B5A-EBBB-461A-8EC6-615B5977FC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6DE4F81-84F3-4540-A405-63CF947BC0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49ABCF2-35FC-4745-8180-B6D88DC0BF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7C3D628-6E88-4254-B834-1C3EBD2CA4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045901F-7B13-4F47-9B1C-F27A064CE4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A5F466F-A44E-4528-B1AE-84B81FAE3A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753CF87-9A43-407F-9608-1F2ED2E563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EC70644-1E5E-4AB1-929B-2312449587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8AF47F4-DD5A-4C00-A7C3-A509B41C5E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D23C528-4194-47AB-89CF-FF399A3845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2291DDF-1524-476C-A824-A28F487268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D7243DA-C710-463E-8599-3E002ECB2F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B67B3F0-C01A-4E26-9894-FCDDBCEE79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F09EC0B-435C-4D03-81AA-9BEA12B8CD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2AD4FEF-29F4-4105-BB49-64E3333FB8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99BEDE6-BB9D-494C-867A-7B4018FAED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A2A87DF-F84F-4CB4-9509-C23D954274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4170EC6-10F5-467F-95E0-53CB3E5911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5942C1C-3086-452D-BEA4-941C427F35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FD245DB-10A9-490A-B1FA-16EA5A7CAB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F185A27-9B5E-4CCE-B905-31D01587A7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D9EE52A-107E-4BC1-9288-44CDEADBFA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B11274A-663A-46C5-ACEC-816B6CA9D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1D3DCC9-DC7B-4DA4-8DCF-2CD618A0E0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E789082-CC69-49D4-9211-ECDAD7ECF9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30F0CA0-3FD0-4233-8311-9B33422C0B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143B610-D67A-49D1-94A3-98D5BD51AF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3E62DC7-2777-4CF9-ACC1-80F0BC0E8B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D29F443-3F7B-4A7C-907F-8F447A0CA5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B332A39-3911-4036-A8DD-C0AE699B9E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C18D14F-462D-4E49-A705-9C8CAB55D2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149B539-612C-4973-876D-E9706594E86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0071A75-E53E-4280-AED8-72B3264C42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333F9B6-217E-483D-991A-D48795F358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DD61F4B-318F-4252-9E38-C92B2C2724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94F329B-A807-4E89-9886-7F4680F229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90A11F7-CE66-4CD4-B0D3-F0919153B6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6C00FF4-70DC-4185-A196-901299BF29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B85125E-3C3A-4CF5-B09C-EDA0CA0891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230E8A2-F286-491F-B838-6669F803A4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F8DCB80-ABCA-4A09-8943-0592E80A5D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498514D-A8ED-4724-AC28-BA494FDA69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45345677-FFA0-42BC-BE86-17066CBF11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D901232-DE8C-4DFE-8494-948FC1AE3C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F7EB3FC-BAA7-4C0B-A2FE-25D6463647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D988E95-2988-4FA6-8DB8-C48BC98EA0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8F16EF1-E650-4225-A842-A1631C9143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D7DF4BC-FE2A-450D-AE31-630C408499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C7F80B0-94FD-445D-A91A-4D3716DF13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9783381-4D76-4FEE-9B5D-1D7344ECF2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3183E2-D1D5-41A7-9D13-7A8951EF16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1F9D381-9267-43B7-8519-3D8BED0CE4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FE9AD42-35C9-4E00-A75E-5DB20E249D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6FA0E56-A299-4AD7-ABE0-B8DA7F0E09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83699A7-4009-4543-BDF0-8F2AEA04CF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E99B122-BE9F-4AE7-94AC-22EFC63FB3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0C13D21-7E24-4FBF-997F-5E970CA40B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B3B5D01-DF96-418E-8DD2-A656E0B4B5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4F7E41E-BFCA-43D9-9C74-0C0992F8E4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45B6025-2EF3-4B14-9ECB-27EEB7BB7C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88F0682-F175-4E64-9F8B-77D30AE3DF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7D44A33-EAF9-472D-B4DA-181C569020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8932235-9F7B-412B-BD49-306BBC4A21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0B2A14F-6982-49A1-8902-FE992B7271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FF0F41D-8C6B-40A8-B7B9-6B997C70CC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ABE2525-150E-4F6E-96D8-F1FF2D290B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0C6EE9F-B94E-48A7-AEC1-F9FEF09A23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A375425-E36C-41E6-A3A9-96E59FAE2B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B8ADD38-8280-434E-BD41-11F59E3965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F4020744-FAC0-4F3F-85EA-EF9CA1E29E5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9994AAB-69AB-4DBD-BD6E-FE495338E6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237C7D3-455C-4F25-A569-5CF9112E19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11812FF-F927-4105-929C-0DD4EE4E90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B7BE9B5-3BD4-4FB9-B5CF-85E72FCA60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3A63478-4CB6-4199-905A-F467ABF592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EEFE95D-3BC1-4A20-BF36-E4854784B3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A9EBF6F-9FC9-4D11-AFFC-27BB02D1B8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021C982-3F6B-48FE-AAEB-87ED75F91A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6E0E3BF-AADA-4E7A-A6B9-28EC42FD97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1C666BF-E778-4DEE-A03A-FF89609E72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495E206-7C47-4812-9A35-828A5F5CCD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910BE76-6D7C-4277-B23C-E54E58366D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BA6F5D8-475C-4010-8AA6-D72905EA20D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14F637E-42D9-4A95-9F3F-0820FD283C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15960E16-B0F5-4BC1-81CE-E695759222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B1C1F56-2F2A-4951-9BE2-7B1703A484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3549A42-DE5C-46BD-B432-B7FC9A229A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19AD6979-6B86-468F-8E08-278D35086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283A1FCA-C740-4128-A5AD-E1E845C387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C8D4A1E6-58A6-4347-A5F8-97549C518B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1547FA4-5503-481B-BFC3-972FB7808F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CB3B98B4-B4BA-4049-BD44-C3243B606A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C929023-F56F-476E-87CF-A4156BAC4F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57DBCFC-EAA0-47D7-94F7-B7079C893B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F5E98B6-6C56-4DC8-A59A-CF36365077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2CA008E-8714-41FE-AB3F-5E66E9CB55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AA6BE9A-A930-44BD-ADC9-EA8E25540C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8C273C4-A367-4A3B-9542-B583E0E51D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536380F-0230-4FD7-99A4-6D2A198E3C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2FF6871-5501-4FD0-B66E-1AF41A6BE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16360F6-B17F-4EEF-B5CD-A78DB488A7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EF288E1-00C7-46ED-8F42-74D163C3E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FC69378-3DA6-457A-804A-A12F4E05FA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610D8F53-CE97-4FE1-BD4B-55290EB349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3A7F38B7-B453-440F-8CF9-6A4F7A233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2C214FC-F29B-4F9D-A794-C96D46B97E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A1F070B-CA1A-4C71-8120-57071B2C8A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B66BA23-D175-45BA-B686-1E6E6DBFA2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44C4C45-66F8-4A6A-9367-52797E6984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7CCA48EB-09FE-478B-824D-5DCB1CC43D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5205454-82A0-435D-97E2-26EADE69D6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BD8C5E5-557D-43C4-9BD4-8A4DD5A38B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A24D243-CD70-4FBD-AFAF-3ACEF73BAA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C6CA261-15D7-48EB-BDE1-FDBD955C95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D0FC2DD-7EF9-4D11-ABB5-754EAABE56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57C86690-94DB-4713-B1CA-810ED33868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DB1B8FE-2B5D-47D0-8717-80E1DE2E9C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96A45CED-5C9A-4738-AAC7-C7306CE7B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FC413C4F-0E2D-4DF4-A57E-70090A265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9EDEFAC-354B-409A-ACB3-534D6AB768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4D8F4E5-E74B-4DDC-8E15-C5B5A423FC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87B33D1-68D5-4235-BD72-B3F068E88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292CF2B-9F64-4261-A84A-31804D5240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F6F6578-BDEA-4314-AD84-B2DCF214A7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75F234D-D3AD-49DD-A3C0-D51A37805B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FD891A0-9C26-4F5A-85DA-7BC073C59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654A542-1C51-498E-B32E-F138B03809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B7C4E9B-1740-44DE-AD80-ACDF76FFFE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8CEBFBA-29D2-4DB8-BAAF-92E6FCA807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9891E23-DEF5-43BC-B52D-5AC2F54873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9EAECF00-214A-49E9-89EB-F8054F2542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3435C96-9D82-49C6-BB21-4C07851AFC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786DC4CB-0525-40A1-A616-2CB4D03B5A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15B318C-D56F-42DA-B553-DC9770EA85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F048FB3-E99A-4DFB-9E51-6E3C91438A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D3B694F-945B-40E8-A0CE-BD99DC6645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B632DFF-40E4-4DAC-AC8A-A1DD79A900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EF35D411-0546-44AF-889E-CF011E6AD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CB33CC3-3789-41AC-AF80-6F62121978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6C310245-92AA-4AAB-81B5-D216B6F637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E772B05B-9397-48CD-9933-5B8881013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6A742BA-7802-4CE2-977E-0F247A2C3C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EF6A3A1-ADC6-4950-9EF4-B38569F31E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61062B7-5E39-497A-A0DE-BB28E25905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C7E6B90-381C-4AC1-BD54-8A60B63AB1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9B61797-8B00-4F9C-A193-0F40CC5695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FC28EC7-F6E2-4414-9968-3359C71B4A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C650298-5F0B-42A9-A1AA-40B4A4F6BC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83044F9-8821-464E-8BAF-74AD61377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26A27A2C-6304-4B6B-97E4-3337CFD21F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5A66E21-E99E-4C1F-893A-83F72A8F3B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79383F65-891A-4981-9C30-75271524E7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5484C26-EDC6-446E-A323-E7BEE28D46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25590CF-E527-40F9-8CEB-423B8683C1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539EA972-7785-489E-973A-771EF4EBF2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1E25921-DAA8-4F34-AEF3-EB2A46B436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80B24C11-B440-4EBD-A126-B672C56A33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ECDF2AB-404F-43A0-857A-FC2329CF30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C145883-E908-4DC2-8A38-74E2B18EC6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632840FE-1C48-4BF1-92DE-C522AEFD10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B78F253-1AD1-406C-8B1C-062DE061D5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1F59948-905A-430E-9CEC-5ACFFCE666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DC801A6-4A5A-4FA0-86DE-8AB636BF7C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5A18257-D102-4767-A5AE-DC4A572927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E9BBCD7B-09CD-4806-8D5F-60FD70095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C6ED953-EE04-42BE-8FD9-318E438CC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2E12EE2-CFB5-4721-9782-8D76889F8F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DB60B29-52ED-4AE3-8DF4-BC1FF6F08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CE3B6BB-5056-4D4F-BBA7-4B7B4BF70E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5F1B24E-A6A0-4048-B267-6797507F8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99A0CE5-BA53-40BE-B075-DE4F5CBFDA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81C3360-D43E-493E-8EE8-2D076E7D9B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B7A083B-D9F6-40FF-813D-D12400680D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9482AE7-2204-4DAB-A4A2-703DA9FEB9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BC41B665-C143-45A4-9DDB-801486908D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5C2D446-53C7-471D-B8C0-2630CEC77E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7A66BFE-E86A-46D5-BF44-843D09D787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CAE362F-4EAD-4C5F-AE11-8876D35D31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F0CBDF3-D5DA-4C4E-957E-78C914588F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F8F6303-7470-4D87-A290-4DBFC992C6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B4F4CC8-2BEF-4589-9EF8-09CB1ABC32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E2C4D7BF-68E7-4F4A-9F63-D05C3AF1AD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AF653C4-94DF-45B1-A9BE-1829E42D2D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22004F3-C419-4269-A858-EA4BBDA37B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50A365B-89D0-4884-B233-9A81F28711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AED2F23-D44F-438B-BF9A-952BDBEB32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6D7270E-5862-45E2-80B4-035D00DD40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EEB03CE-7263-4463-B84E-91B95977EF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9A1499E-A22F-493E-B8EE-1CF7296A0A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A77E4DD-28DA-4CA0-A72E-71D854781E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10A74062-ACC6-4B3C-887F-FB85A6CD77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71152BD-0656-499B-A012-13946B5BCA9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A23DC7D-09C4-4D71-AB63-284B370C7A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8732441-4638-4227-9821-A8DCD31C0B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3BCD270-6320-40D9-946E-F8C143D1F3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21CE392-673F-4166-884C-62F2A35BA6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4260C4DB-15D5-4CF2-BDC9-52D35F2A3D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E3E3F5E1-E372-4FFD-8943-6D02DA9733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589BCD6-A618-41F3-B29C-A2525B113E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D90D478A-69BC-4B50-AD54-20C8397D15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75E180EC-ACEE-4B4B-9A2D-0B3920126D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36F44997-7B49-4B1D-AEE3-C15766029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6C4FE7B-96D7-4B0A-8D52-76023C97D7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F32886A3-B812-4AEB-B48F-3575BF1EBB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1729B448-6C5D-4141-8F15-A4F5426796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E1F1188-215B-4FE2-953C-8341B80B4F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87A10914-C1F7-455F-A3D2-A579F58009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578B1844-7F30-4B3F-B735-26F5F5B66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415C53AD-0070-4980-9693-02F055BD1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98710BFF-9A1B-4BD8-A379-B718E9A88C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DC87ADA-B3FF-4326-A446-5F9F94FD21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F9F0BDF-F315-4B8B-B99C-75551320B4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2AF1952E-028D-4DCF-9FE5-52BA7832E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3BF078-5559-4B86-BBD0-F5B10EF3C1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E81B7FE-33FC-49C3-A34C-EC6FD1C7F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AA634D6B-E0E3-4A72-AB92-BF35EE08AC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C031CDD2-138C-424C-BD32-37CF08EB24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12BA0834-2C44-47D6-859E-CB45EB6513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E9C18F2-43FE-4525-82BF-6E4B1554D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9AA57C8-6539-449B-B4D6-9CC2985E41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6F3B5C2-C5BC-4D91-9902-4A6851EF24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340ACC48-5748-4672-B2C8-2E4F6D0089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8E5CB28-E097-42E5-A070-5A325671F7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29EC614-CB94-46E1-B98B-CE74348B3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9031BB20-81EE-451B-869B-3FD7599B18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BC48492-8717-4A2F-B013-090D545E90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E87822D-C2F7-4F20-B249-A555CD2EEA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8F0BF279-09A7-461D-8140-5EC0C1AE24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AE2F3A8-36CC-4FAF-B64F-0D841D46EA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CF323F20-5805-4336-B13F-F773723AAA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CFC98978-619B-4794-ABF2-7F8EB7405E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3B042C9-FF4B-424A-BE6E-93E4ED3D4A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6378135-9E79-47F9-9172-772AE6AF4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4E0B1B1-97C6-44A0-BC7A-6E51745E8B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7328FC9E-AB24-42BF-BD49-36D5BA0BEC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5FAA0A8B-4137-4CC6-9FAE-9CF57A2D9D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703EFA1-76BF-42D0-9F1C-A06E56E5D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36828D3C-D354-4C3C-9D58-1E09EF7A15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AA8147BF-4610-463C-8C5C-8607656669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9CB4BC0C-E6B0-43AA-9125-D9EBE0D43B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8F1DF787-743F-4249-9636-B860BFEEDE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000D8DE-3342-4BBA-9ED0-013044327C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F76EEFF-0021-417E-8DBC-36EAB89385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04BF435-FCD7-437C-B0D7-A1B55A6BB0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35AD5AB-A804-405D-A887-BFF023E9F6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15FD83D-DABD-4A47-8CA6-2726D9102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FF76A28-0BDA-4434-A94D-05E9FD8FB3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9B7B7A65-8149-455B-A91C-069E0F233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B3C3185A-8B57-4BA1-AA57-DBA2BA025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FAD97CA-EE84-4F7D-AF2E-77035C2F63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D7611BF2-A282-4EA6-8AFA-D026A6A6D5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A623BC0B-2976-4A5A-9501-D99167ACB3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9BF1BEA6-168F-49B4-90D7-8B30794B12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A6D742F9-0AC3-473A-93D9-03712E6001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105FF7CE-A4AF-49CE-B944-342248CF8E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BCB0C91-023B-4E44-9810-1111E9F4A0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E266F580-B92B-489A-AB15-F6AA74A66E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14B20DA-F17C-44EC-832E-055C7647AD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0A942D7-560D-4CE2-99C6-0E4DFA57FB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2D391CDF-2BC5-4745-8364-F34B9D5EE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500C1464-527A-4E84-9EA2-97CA274432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1C468F5-4F7D-49C8-BE3D-7830A6B0B6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25D53B0C-F437-4854-9043-BD6E6532D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A7CB466-5CA8-447D-8558-3A935C9287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9DD1C69F-A56C-49C3-8232-F9D7B6F4D1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521862B5-B783-47A9-8ECE-5255A59F4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8E977D4-440C-497B-B15F-E376820DBE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9F2BC6B-0137-4219-9D41-67EE884FEF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B30AF1B-073D-4385-A147-7E1C407C80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60115884-266D-420A-908B-9A0F2B7A3C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65B10D3-5086-40E1-914A-E53078B466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70A6F4AC-92AE-41C0-BD22-C862CCBD9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94F86BD1-EBA8-4FD7-87A4-05F9B6C873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383CF04C-AC7C-48AB-8E2C-762E21ED2F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39D4EE00-2960-4CB8-8DCF-884F1F13D1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6C24589E-0AAC-4B74-9F04-DDC1ADC352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C9EAB76-16BE-4A71-AC99-DCA05AEA9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E3691D7-E5C7-492C-B126-0C1295F517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649C8367-6E0F-465B-934C-40696C2F3A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7E01E77-D055-4265-AE05-C5E3672074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A009C293-3B33-4289-962E-F6949C63CB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6E203176-8D49-433C-99F1-42DFD50EF0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0E932C2-593F-4E8B-9CD4-E15FA32B21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4DAB84EE-627F-41D8-B2B9-A20065DBD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BD4F64B1-22BB-4E60-A6B6-981DBEC34B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693BF252-3789-411F-B5B8-B7B7A75284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099469A-CCDE-4F77-B018-246EAE579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AF2BD327-4DC7-40F3-9315-63385764E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7ABEC23-760B-4A84-A5C0-9907D1B58A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9C4802AB-0A04-41F4-A4C4-28609A559E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E95EA08-DBBD-4CF8-979D-420C29FC18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6DAAE7BA-08C3-40D9-B34B-AE90910380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CB4E2A9-C915-46B1-B341-75FC8F29A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AD69C82F-4191-459D-903B-99C3C7929E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145C8511-E805-4BAF-9C05-DF9F890D50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B1756C94-2690-43DB-A3D3-AE2AD65F5B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C80FAB32-A78F-48BD-B725-EC90BA1A1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B6EAC1DA-7D89-49A2-A826-90E9B063E9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6E47433-42C7-4481-836B-DD3D92E82B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59FADF60-2482-4BF8-A182-B75B06276B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5E99D14B-64A5-4C52-ACE7-995679A63539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57C38894-83CC-4A7F-982D-AF2CD8FD34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D3A48060-78B3-445B-B9F8-E4A70FFE3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FF1D0498-E414-497E-97C1-364B38D7E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8EEDA66-088B-4582-A564-EE02E5A07D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77F97076-BF48-4E9B-857D-9DF2802BF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9517C0EC-C7C4-4C3C-BE4B-0E655D8C9F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2C66668-BE02-4BC8-A772-7E392450D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C3EE61CD-7054-4EA6-8143-2C0D78249E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2A46ECC-66EB-44AD-9379-CC167E8AB2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A792B6CB-C465-4E9B-98E0-7600C81D7B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6DC84476-407F-43F2-86AB-60D6A6C823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254CD11E-816D-423D-BF41-48667C7628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B530E59-CA44-4C93-ADCF-E2CFCE623B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1DC68F9-1E8A-49D8-83BC-4DCB249DBC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A7BB1A7-4547-4227-923A-0D4FE27626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B8FCA73-64F9-45FA-BC47-B7EB45137A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20115068-58CD-4646-B443-2C57ED98E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ED8152D-F910-4814-BD25-9C8F67F852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37ECF89-ECDD-45FA-AF6C-5BA9A6F2E2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76EFD89-2A8B-4407-9222-9D281DE9E4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8A6F9834-F3DD-4383-BB88-DC7394E866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4BA64C7-D769-497E-A407-EFCD52D40A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1C879E07-9A8E-40E5-B7DB-CFB1FDD7E2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8BA55E73-C920-4084-ABF2-D3015629EA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9C840645-232B-47F1-B421-B7B0EECCA8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979A5626-97CB-4524-8612-78E7FB0ABF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15C921D9-DD8A-4E51-A345-FA101C9407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87DFB395-525A-4D35-A91B-B4DDECBD3A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E5A9B9EB-A14D-4FE0-89F2-5688227FEE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5946CFC-BA58-4ECF-927C-C62924468D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2B2DC903-6952-401F-819C-B51807BA49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40BDC8C-2B86-410C-AF11-735CA9BE8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BB0B94B-6990-4226-A066-3A4D593630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54A4A7B3-6384-4648-A06A-C2B6BA4677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C9343C6-3D4D-483F-9252-A91B97C6F2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C3CD14B-1E85-43FB-AEF6-ADA15BE858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5568F50-AC39-4B68-AC68-2D08F136C5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74F3AC72-EADE-4109-9D03-355FA5DE7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BC1C4BCE-FDF6-4597-A8A7-204744BCF8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B28F599-B66B-428D-AA05-C57FB15E1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536C8D04-4B61-4F2F-8550-5C9D684F20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E68A8D7F-93B8-4EDF-B941-0E832001A1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975159F3-51F7-4432-ADA3-6604626AD3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E0D6F3A7-EECD-4D2D-AF62-8E8A700244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38D0A07C-C401-4BB2-A38A-CAD9D7EA9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8AE3C94-65AC-4C2A-AC28-3EAF35B395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AA0FDE08-6D11-4B68-B896-3DE68243D6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9F6E18C9-2F35-4AE2-9C2C-E5034ED997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0F56EFE-F165-4715-83B8-F184C618D9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5EA8A12C-0AE9-4723-AD76-0198A1A8E6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5B958CD-5D8B-4EB1-AAB1-E7A2DCE738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1745AC5-979A-440C-9A80-C2552F9BAB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FB9AF3F5-BE1B-40F0-AEF0-B821078979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7F8026E-8C08-4897-9D5E-8B6F65212A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C5BCE6F7-2725-4D7D-8DE6-745890F5F0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17C7BE81-119D-4166-A1DE-58CCD2BE14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6E537D7-542C-45DC-8DB0-DD033A5044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8B7AD0C-5DCE-47B3-A0ED-99419415F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6E4EC91-7646-445F-8ABF-78DCCDE31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8A0D697-0723-4FD7-A3E6-5C7B363C0B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3DB9AC36-9DB8-4884-964A-AB6ABE7C5A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B86AFE70-69E8-4A4D-8A5C-C8F166B3E2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5D11FF6-B205-4A49-BE33-800BAE7CD1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7521565-56BA-4A8D-9B48-9AEC793D17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292F8CFF-293C-429C-820F-9EBCF70596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B8E28262-52D8-4AC6-80DB-8121F56B2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C9C62D36-E84F-48D5-82A8-5FA4C84168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F59A067D-6F59-4468-AD06-7A16837CA1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DE507B0D-69B9-467C-9C5E-DFEDF15B6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DE90BBB1-B671-491C-9384-46C675F381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7A7D69E0-94AC-4D8C-AD58-AFA88BF29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A4E0D72-2165-46AF-99E6-ABF920AFA2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909E671D-E531-41B9-82E5-18C4F474AC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618295E-089C-429F-8B65-FD3701623C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BBA3589-FE9C-46FF-8803-3668E76715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51BDA15E-09B4-4F9A-894E-52D0C9B64A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6CDF5A96-5AE3-40EF-8D11-82809753C4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8C57E876-2089-4D8B-8914-11CA6D48AD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AF931840-6D66-4EEA-9671-A7F03FDD51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7AF20721-68C3-4028-9D16-BE5EEC305E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13A69B7-62F3-425F-AB3F-51ABE35BE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BF37890-D6E8-45EE-BF30-0DD6B46308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B00A6D5-5F07-4E3E-825D-E9CC77D802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6DE0D906-57AB-43C2-BEF0-A7D506A07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6CA6F900-4D3E-44E2-9A9B-6F7CCE5317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121B0D5E-D1CA-49D5-BCC0-E28F054AB7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B0A301B8-F09E-4093-8E84-5579043A16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B5D29F6-7F1F-46BC-837A-AF62053C8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A6F2D83B-35FC-46B8-A32A-F00A693AC3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5BDC4A03-DBF9-4121-AF6C-D2C88F3E2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D61795D6-A841-4B8D-B435-08AE23A0B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C3246F76-4323-41FD-88ED-015F2AC267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DF079ED-83F6-4CF8-B2C4-4E44B1F11E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330A1E2-0B58-4AC2-97AE-8213D7CBF6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A31C753-C6E0-4F63-B56B-089464CAFE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26CC3AD2-5418-4FDC-AE45-4F108BFFB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B5AE8EF9-96FF-4114-A03C-F70B0CA686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344CA574-E2D3-40A7-A308-DA906AD77F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63EF6E82-21DF-4835-81C9-84B4728A9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27CCDA5-2ED6-4B30-82F7-C6F23BCCE7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A034362E-2045-420B-8704-BAEC315305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B46EE9F-8D05-4021-BD89-4D8C4CF828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963BBD4-08F9-4E10-B026-9942DB5676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21BA9E2-2891-49AF-9ECF-D0BF7EFAC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932C7FE3-819F-4662-B17D-949352EAEB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FB563FC5-531A-458F-94D9-43BC6D7D04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600179E-9C20-4007-89C0-1037652448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94B30B9B-AA45-4A59-9BC4-67145CA1F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B78D2549-FD15-4D0B-9E4C-A2EB1F0A68A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9071836D-3227-461A-A073-86CE3C9B06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1CDA916E-A7BA-4547-A32E-0595603CF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16509578-A51A-4631-9980-1DE0E1B9D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21635C37-DB45-4C8A-ACDE-C547634C6C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4AB9C9FD-4E57-4B96-B73E-F1B1E579EB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1BD36CCA-1831-40F3-9B2C-568BEF979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4B34FD80-6E13-4EDE-9C23-C1D3E528CE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93B80640-B5E6-4FFC-861D-27F54A0A21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3A27E1C2-23B4-4522-B4CC-C2C616C9FA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981C133D-6D19-4A08-89FC-8D428D8D03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BCF7FD59-09DA-4A4C-8397-B9BB50FAC9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3C8FE4D7-EBE4-4951-B073-C461E143B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4E280694-17F9-4718-A093-EB896D0A8C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1805D722-B859-44BC-8CD5-FAD3DCD38B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EAF7A1-2DED-48CB-AC4D-F907094738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9B63C46-140B-4014-A41A-4E4011F263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A57B64A5-8F77-4B18-B9A5-0E6133ADA2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F2C2EBAA-E807-48EB-9980-E3FD2F7B6A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F00E0BF0-223D-4760-9AE0-CAA142B13A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B1056A33-1523-4FA9-9C79-7A4AD38011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B2B8A6F2-163B-46BF-BE24-C1CB5E3FFC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B086AAC4-6076-43D6-9ECE-D84E7167CD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B82F1E99-0CD3-4039-A076-E7E6E9C598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5338F58F-2AC2-41C0-B76F-3511ADA075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F3C997CB-D809-4FF9-BFCA-B5C345DBD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E6748652-CE2A-4CBC-83F8-B08A84AC94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73677784-E8E4-4969-970D-6AFDA80A6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67B65378-1209-41B5-9A33-E8307979FC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592832D8-F064-4275-BFA9-208ACDC5C4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4D9361D-4103-4B2C-9B2A-B8B79DC10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6719B2E2-63A6-4BBB-9DCD-DE7FBC10CF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704066C1-4CA9-459F-8013-B2EE75DABD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50E8F28-4F99-4BE9-A22E-8A5024F309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DECCBFF-A2AB-4DB9-8878-E1ACCCF088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992569F1-3C03-4928-B84A-D522CE43D6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29ED37D9-19BB-433F-823B-6A0A6F7B69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1420E9EF-6175-46AC-B0D4-A39CDEF40E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412E156F-1B8D-4D5A-BD75-A079F5C82A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ADA4A461-B306-45B0-BAB9-328490C56A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7B9BB60F-DE42-4DAF-9AAC-6D5031507B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4ABB3B37-B222-4E58-A73D-BCA57E9C3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1F4368BF-35BA-42B3-AE58-4ED6B641B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1B0D509B-8439-46F7-B252-AC279223D0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F4D41A6F-7A3E-4AF0-8EA6-B3B50D1C02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DF4A389C-AC12-4904-9553-9A0B8D1596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22D2A05B-AE3A-4C78-B44D-92FB6A371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CE8AC1B7-DD3C-4D47-8B36-3F9AAAFAC9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DE945650-979C-4FFD-82DA-B260CA8B6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225CF005-1189-4BF4-98A6-9C10106317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70BB70DC-7125-4481-AFDD-7791DEF485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B1839888-8923-442E-8BEA-C5D8E31FB9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5DE1B5CC-2BB6-48F9-A935-08B33AF048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23805CE3-12E0-4BAE-B4A0-EDCE341369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35673597-40A7-448B-8C56-34B0C516BF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7CA8C5C7-376A-444C-8EBA-12EDAA646B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614F76EA-1FED-4D6F-B3B8-D0D4CD1761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E0092024-D21C-4930-B89E-F28E0D073C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BB881498-D64F-4A5A-999B-0CE10C35AB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85555A3C-E83D-4008-9AA7-7F9F604A01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96E93BB6-4F95-4302-984E-E615B10FA6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AC7F2997-367E-43DD-A999-240130519E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64F056C1-169C-4453-9CEF-78E8D7434B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BFC83361-2989-4DFC-A583-6BDDE0C2D1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40F60A7-610A-45D4-84A6-0E94BBDBE9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F4EE087B-9F7A-4CBB-BD89-34941B7F72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DA5542A4-3B64-426C-94A1-C10C1A75ED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2E36C235-B4EC-4FD0-BF7D-19B0FEC10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03422F8-E4C5-4D83-A2CF-EA32DEB376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2857BF75-C2C7-4121-A577-03CF88B0E7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A774414F-B37D-41F7-B5CF-1E264A998D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3649F7DD-80FF-425D-999F-888F26720C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2B584A41-652E-4B75-9BC2-2F99E9196C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391D79D-3CA1-4528-AF15-B1B9398158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1DEC5D0A-246A-449F-B053-C281000FB9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89BA201-5A25-401A-900C-65067E2080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22813F99-BA3A-4CAE-B492-6A6B27632E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7CEAF66F-D9B3-4079-98D4-485E8CD4AD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52A58089-2918-4ACE-B58E-99D320D28E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F17C27FE-9D4B-4E91-91C9-E53F551EE3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DB25E70E-F027-4297-AF68-17289D3C8F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89D89C97-6F00-4826-9911-9C3C61C85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821ABDBE-8792-46C6-A00C-2A8EBE2408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B28F75AA-20C4-4111-8783-5DF496B2AA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5FA3F6CC-24FD-4D0E-A2C5-58E30629DC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C72280-7E52-43C8-9795-A0F3726218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0214D0B-96A9-4A94-AE9F-F2444CEAE1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750BA936-27FC-4B7E-905E-62C2AE7A9B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3C6085B6-4BC9-4D2B-8CFD-DD52C1BEEE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ED191780-C800-452B-8A9F-7E661C6F86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34BBD739-21F0-4E8F-A22D-5E4551EE30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B775E7F0-6ADD-4F11-8350-D14319BC7F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8EDD27AC-A8E8-46CB-BF77-2835F65C54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5E2B6998-419B-45C2-A453-ADDD2B22A2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6B6D3DD0-D497-4F1C-AE94-29A5DA74D8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CB6F6E43-D505-4266-81BE-A3BE622FBB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8EE0EC02-3FFC-4C8D-8916-AAA17F1D32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AE7839EA-B96C-4266-AE80-EB77D89813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9FE1192E-FA89-4508-87D9-D5013CA3E7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A58A6801-DCD0-4EE5-829F-6380F5BC5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DA0695D4-CA15-4490-90B4-FD1638FB5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970AA9D9-C8C9-4A3A-8066-7BDF881722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F895761D-3CD9-4CA3-A7C8-BB51A73E07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974E5EEF-476F-4E8E-9419-0E1B628315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B07F838-0BE1-47DA-A127-4CB0CD6368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748BA121-8E5D-4ACE-94E2-A6DCE25FC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80685110-BAD0-43B1-8F74-D263ED3EF9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503877B6-07A3-486B-83E3-14E2303DA4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95AAFEDE-AE3C-4CA8-AE2C-6FBD1F4EFC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5C5FD9-DA69-488A-BA96-DFC684B225B2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FAB3B8-8B9E-44FE-8A1E-7F4F768A7D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CEB535A-6B05-410F-B7EF-4D01304513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D7ACAAF-DD3C-4179-A3B5-1768002A25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27CC981-6503-41A4-BBFD-BF83E4A607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5F2162-571D-4A24-A64F-89AAFE583F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F78E9A-C356-4EB6-AB64-92FC876049D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6729D7A-532C-4A0B-8DB8-9692282E2D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8E1AADA-8AA7-48FA-B5D2-B5311B4CE0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7B5D653-FA66-4BA0-9984-E5EECDC6E5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EECDA58-F6BB-4BF2-B00F-FF54753D76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D175BE6-6FD4-4478-BA3D-F237BAF747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7F7CB80-7E32-4532-934F-13CDC8BF93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33765DB-66AE-4B37-BE2D-591D337A5D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198CC74-FC86-47AA-BCC6-FEECF30F89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66BD7FA-947C-4C74-A008-1BA39F417D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0E6ABAD-C8AC-41B8-9FA8-F71B162F56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CCF6D8-4D1F-4F9D-BD6C-7BCB9F0A8C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CBEB8EE-96AC-4E38-95A2-B8CE9531FE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1DB4B6A-1EEB-42FC-AB82-F1341441C6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5C0C1-6714-4DF6-8880-BD5C7D9B74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24BAD3C-16C1-43BA-B304-22F9FFEC329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6C2B4A4-E460-4A37-9EAF-CA6343F162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9F13843-8E28-47F4-925B-D5B44F2772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94D24C0-43FB-4EF3-8AF5-18C5A30931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8BFBB64-9B25-42C8-AA02-FBFC2EE101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3B27133-674A-445E-9A7D-DFCB263558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30BF512-D521-4498-BC70-21716759A8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85D5E1B-3F20-42D8-B8B3-F965BF9288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D812D49-6E65-4772-8F32-F8F899C6776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A3F1CEB-57FD-4818-8462-BDC081879D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28E1A7E-5465-483E-A810-6635C0393F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9196CAB-625E-4BD5-BFAB-CFABB0925C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65D0157-8876-436A-B828-6CE9443810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56F02B1-B2E5-4C01-AC95-DF4894EA75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928811A-181A-4B61-A95F-61DE43E3BB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E0611AA-776E-4B09-BA83-E072798808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4FFDCE-FDA4-4359-ABAF-5DD204E5A9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37B0844-1B11-4E90-BD1A-93B932DA54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D83CF84-FFA0-417A-92D2-EE5D2F3C216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1659A95-6D9B-4090-81FC-AAF060AE29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299FB79-A7B8-4470-B356-A7CA178166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1B75F8B-5342-4C1A-90EC-DD8D081547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E55A5F1-CC4A-4F9A-9AF9-355BE6ADFC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7036AA3-2A0A-4A2E-9B8F-A4F473689A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9EAF16-1FE8-4B5D-B96E-08B731FAA6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DB36168-8F55-46A4-AECC-6C0BA7B4DD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FB1BA3E-4FBA-4B7E-9C2E-23E82643F3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6644C5C-7802-4390-8368-71E1493DED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DBE5B68-CAA7-4E14-80A8-B03EA76E91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F97D906-1A3A-429F-874A-A3E7081561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2A1C17F-7C0C-4635-AEA1-48DC6109F9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487A5DD-5A1A-42CA-8DC7-AADD04557C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B765D58-3782-4FF4-8C58-B8CC522A49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E6517F-E8E7-47DC-851E-CB41AFCC76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C6C6A36-5987-4A65-9D8A-7C1FFA1BA2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E52FA2B-B8EF-45F6-A11E-0487682E18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E4FEBB1-42FA-43A8-B643-C2F2E3DB4C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470187A-94AE-48D9-AC5F-364F2B7D02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9417265-D588-4ABD-903B-7A1ECFEF19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5AF4A77-078B-4B11-8119-66F751D48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812DDC4-89CE-47AE-A017-DA03BBEF15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83E8FE9-ABE5-4B12-8023-5CF77E7B7A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C9C6E54-C25C-42CF-BA48-71F2A791CD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12E43EB-A194-40A8-AA5B-7F5BEDCB36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C30C9D9-5784-4617-B0FC-BA19DDE3CD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FAC29F8-FBF5-4E01-A23A-F427C2B0AC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0F77698-7105-4EC1-AC9E-CB68600329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F095E25-B24B-4642-9319-6A3491FACC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E1D7722-ECDA-4EC4-B6E0-9E6E8D09AD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1FF98DA-8E7A-45A5-9E2F-29D1CC199B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17AAC19-1C37-45EC-A581-648E2DF6FB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23E1C03-BAF5-4BCC-8A08-6D5FAACD9D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14FF0C0-1C4B-4D11-9ED5-56C33929DC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2AF5322-DF90-4822-95EC-5E585A29EE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CAA097D-35F3-455B-AEC8-C642DD4BBF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BF1353D-BF5D-4689-93A6-1BFFE99EBA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DE39728-C75B-49C0-A6CE-89FC231CD8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8CFB58F-FF27-4AAA-BB2A-BC08F9C2CE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A3D8BA9-69C9-4CB3-B759-46459B5B1C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A438F16-40CD-462F-ACB2-C67F3663EE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6EB89AE-263F-4878-9A4C-3E5089E8FE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A793AB4-C2C6-4D8D-A2F6-04EA2C0571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458DD89-92BC-4CC6-82A4-8EDE18A5D58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1F67E03-EC1D-4CF8-ADBB-6F3117F12D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F0829E-5CAB-4215-A828-B5F837BE54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EA5B5D6-191D-4013-B37E-058736169A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7FD0599-3312-47E1-8CC7-025E8273B6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35B40E1-4C00-4F10-BEBB-80E9CA5080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A17E3B6-2FC0-4C25-807E-FCC6A47039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81097FF-81F6-4D34-9CC1-3CAF5791C1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66B2208-EA1E-4408-BBAD-D9437E0AFA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2726063-5233-498F-B563-764E604EE9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56B47AD-22F0-41CB-B16A-BFD43D7720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9F6012B5-8B54-4867-B21D-4227D5E447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941AC4C-D154-4883-AEC5-69807E1A3E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4B8E16E-9406-47A3-8EC9-6516E1D7DE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80A3675-938C-4003-B1EE-8AC3323B32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8CF9175-571E-490D-BB67-4415D78ABA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AE02B89-1BA3-4590-96E7-BF192AF457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0F9FE93-F4F2-429F-B684-541CF3C8BD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0FC8B91-ABC0-4C1C-B132-9FB69B395F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F8C8089-38E5-41D5-B874-AA55AB948D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E2F0BFC-3139-48E0-A594-4EC054E3B6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C7AD240-5478-425C-9BC2-DA402D9904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83267F7-44BF-4FCA-A396-C38CFBBAEF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FEBEDAE5-4FA4-49BA-9EE7-474DE09F59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BE42793-D41D-458C-BE81-4256EBAE20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C39D430-3D18-401E-B772-D33723ABA1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1D3C50C-3F75-40D0-B16E-493CCEA27DE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014F343-D98C-4F12-ADF4-C4E6BF10C4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1E6AE47-66FE-4269-95F9-53BA93A749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0C4CD41-B121-4F52-828F-B8227E0FEA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3C452A9-6EBC-4065-AFAA-27B8BA5FB5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9CC52E8-A476-4C1A-8DB3-B3F65CC1CC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739FD411-D1CA-4B1D-ACD3-ADE6803933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A4A4D12-FAC7-434C-8E8A-BE2A03A640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A4CE9AD-7010-46E7-974B-3363373275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67DF42E8-A055-4CFE-8FC9-31F1A0B4B0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2C05EF1-569F-44D6-977B-1D667318C9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B4E4897-2F7B-4B5F-AAE4-7F29381EBE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44D8B31D-E930-4A3E-BA41-2E29BCF195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B37CDC2-7226-48E5-9E22-A9AB2E7255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3741AA4-0C55-4269-BEB3-CEFA55688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1EA059E-E4BA-47CA-AD38-F421D54BF0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1225F7EA-5CFC-435D-8401-C0DD10DB60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F8EFEF1D-C08D-4F70-9ED6-F86A401293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8D4F1EDA-BBAD-4690-B9C1-3A3A4E1CE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8F1A9E4-8B75-42B2-BA1B-BC52948032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EC093BF-8679-486B-9A99-7FBC1A5E9D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83B669E-8961-4780-946A-9F63D2AAE7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83FC818-481B-48AA-ACFC-ADD6B37AAC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2D644039-B555-4691-BF3D-9093E39C21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23E69978-3F81-444F-B0F2-19F8E8E97A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C7A5A52D-062A-4B58-840C-3FFF340741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79B6C6F-B61B-4563-867C-B29C0082B1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1AA7F63-EDB8-47F9-8D29-6AFBDD361D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CAA7FB0-DEB0-43E9-9612-5564FFDBED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54CD10-F19C-4566-8B35-074AC7F032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850DD03-D921-4CA0-B45A-B348FD28FE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5527EBB-B1CC-492A-9959-B58CE8D51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F779ADE8-37F3-4D08-9CA0-C423BD5957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B13F30-3DEC-4DF0-9670-D40F8C79BB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95F81B9-8540-495F-8360-299F4CE82B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8534B40-2CC1-44C2-8E5A-EC97DE4A98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236FD7F-1E70-4F1C-83F5-A9A891A8CC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3171A78-7B58-46AD-9338-3072B02100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A1EE8A79-9DA4-46B9-8BEE-A1058E90D1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083B6A8-91D0-4E16-A1C4-4E9C19210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9061AB4C-5D98-4417-B05D-3671733194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DAC7ADBD-4C1E-460B-A25A-E50961E4F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73F338B-283C-40FA-9B6B-25CD7908B7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3765C67-E648-4906-A039-553C9446A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6358B13-9CB3-403F-B890-78531892AE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46A52582-66D9-40A4-B115-FB5A4AEA25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239532F-B8CB-42E7-86A2-8BB65BA844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D4B437D-5BB8-4F23-9226-078F85A3E3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A6A05D7B-26FC-429B-8A8F-3E706124F4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1561D74-D743-4503-8F1D-F3A7CC869F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F3C64CA-BFE2-4E28-8D33-6AA125379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0DC3EBC-2E13-43E8-BA77-D1B4D5A15A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E76D1F2-45FD-4F54-A956-9048F6681A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D7D5C59-0FB7-48FB-9FBE-211C734488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AAB8714-30E7-4C81-A882-8BF51DD10F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354803E-73A2-44B5-9793-169E1ED835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80FC7B3-729B-40B5-B4A8-5EF6EFC703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F63BA8DC-6C88-48F2-B33C-332D5E4FF4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7739811-CE41-45D9-BA9A-FDDCD8C77C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5F26E16-D3EA-43AB-9D2D-B7D06642E1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73CE3E8-0821-4CA1-AB3F-EE59DDC48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7E1BC01F-7B2B-47E4-9893-875C2A8DFE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2B26A5D9-1CA4-48AE-A43F-E5FFC7E629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23245B6-34D5-466D-A774-844B03C63F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561542FE-CC76-43CD-8F9E-3292044094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1CEA3A3-18D8-44DE-ADA9-70C2E0745C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7FED092-E746-4E0B-8F0E-9365402DA4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525C54A-4C45-498F-985D-413723046C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8B7DC451-1054-4E44-BD7D-9045118E0B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3833995-4DEF-4AB0-BD29-60A51237CC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3B7D4D0-630D-44DF-A051-6315E7919B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38A0F7D-68EA-44D4-A763-FAB7F9DF22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AC230B2-586A-4C8C-8380-DE91BA5E38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D926EC9-F8B9-440B-B252-89CE1EE768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88B3E8F6-C56C-401A-A31B-58DE09AD56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C5AAD05-5974-45B3-8122-B03D4A40E3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4A617CC-646E-4249-9095-7A2980E5C4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FC15AA6-552C-432C-8D70-268326131A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0480FEE-34C7-4A1B-8486-EBE106AB33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9238100-3809-480C-80DA-E5ACD4F80D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1BD1A97-82BE-42D4-AF71-B3C1093C32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B4F017B-4E7F-4736-883F-BF65B1DA79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50FE4393-BA01-4107-9292-252F8A5F09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4F703F0-45E3-4E53-98B8-DD1A22741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2C7E171-ABF8-4B19-82AB-0D5DAEA503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C056E8E-3C68-44C2-BF20-E4D5A0CEB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E757457-DC71-4FBF-84E3-80FFF271BF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36017EA-C539-48AE-B9C5-51FFDF7B8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56D9E184-A194-46C0-88F2-2F3770D945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56D86502-ABDC-4A92-BFBB-9B85A0A95E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34FF07A-FF74-49B6-BF16-EAE6093B0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3583BA5C-33C5-4468-88E4-D9859AA120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C848F0FB-F4BB-486C-8C77-6E1C2BAE72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CFCCACFD-C518-47C1-9D4E-BEB8E4710B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1583594A-CD22-4B7D-8320-7BF943E79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3F154B2-A629-41BD-AB03-EBDC907DB0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960AF3A-C4B1-467F-A488-1DE22B9C91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F0D1580E-D423-442E-9A52-B576B78873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EC13796-317B-4A9B-82AF-94DF2B924B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35CC305-DE96-40A9-B40D-92C8215D8A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A8C35DD-2906-4BBA-9A5C-8C54988CF5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85848E3-B2A7-445F-A580-F5E40DB2AF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584544FE-5767-494C-B820-1859944348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C737F5BB-D3CC-45BD-8470-C614F10A25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B2D78A61-30D0-4B54-A49F-6A71327002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63CC79F8-A2A0-4328-92A6-332B3A1532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42D48AFA-E9EA-4D95-A39F-99AEF69D05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41EC1102-789E-46C9-AC43-972BB40F2B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71C9FC7-5928-48F0-9D2B-82F12879F7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1511072F-ADB5-47D5-BEC2-14E9F4505B7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97561AC-18C1-4FE3-B76E-60737BAB45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D85134E-2474-4AA8-8B25-E83F18DDCF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85A83EB-7607-4752-8511-E4248F34E8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43ADB60-8248-483F-883A-C8DEC69BFB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2ABAB60-9D28-4D70-BB8D-F8D9961AF4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8DCFD79-E11B-444E-9085-F0D30760B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9BCFA291-1661-450E-B473-2DEA67313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A2E9B05-3564-4491-89D4-932BCEFDDF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5723D88C-DA15-49FE-92A8-1CD8A7B87F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C6BA0CE7-2099-44D0-B63B-C6D940D964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6D6CE53B-E304-4890-9B81-C5E2825C6A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D03980F9-FFA2-4B64-AA35-0D8C76445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E1EC81F-23AF-4273-8F49-621828DC63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4F6A5114-C477-4E32-AC7F-1A36F63B56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84798FC-41B9-461A-9DCE-B33F64625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5E75A4A7-7691-447F-8B57-F48DE08168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8C735154-A92D-4B88-8FFA-AF0F1410BE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FBAE7201-9A0A-462D-ACD4-9C98D87C3B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47AFBE15-7664-4E0A-AB8F-D987A42F39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AB05344E-1B39-4BB5-B2B1-1B0BBC2B2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1D49371-0893-4A04-B898-D55F3993A7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A0E23DA9-AA22-4D49-88D7-1D74C09577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D1F9D2F9-C462-4A74-9FA8-39EA1EF577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C92B9596-BBDD-4358-A507-C8F7410A98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FE8685F-D674-49C1-97D6-F3D87E5814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352AE26D-6183-4DBE-92F3-1492E57F27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310260CA-6CFF-4AAA-87EC-3FF48A51EC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6EDA2F0-2CD1-426E-BAD3-4152F7F8E2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A0475617-DFD5-40C4-B791-2108C65C02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DBE49FE-31D6-4502-9992-CD75309C2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9E74478-8D03-4BEB-8F77-4EDCA795A8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5F518CC-A448-4A60-A31B-38F11F06AD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66F5206-E1F1-4922-B3D7-022A7E179D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4575A05-49DB-40B2-9B77-E22CB8B13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1DB99FD-4A5C-4D0C-B4DB-C52DB14B6A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FB67B21-9845-4445-B1A3-9173A729B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18DFE80-3053-42CF-90DA-95B2E2279C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CAD9108-99CC-46E5-9D1F-046E020869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810D03CE-5301-47A4-9ED7-21C6780C1D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C9C3487F-CBD4-41C5-B724-62BCC4FC52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B730CE90-9620-4FF9-89BC-43989492C2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EB17E921-2718-48BA-A67D-43DFAB328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B9906F8-456C-49F3-84FA-6BCDF87288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E19AA4E-F6A0-4B11-BEBA-D38CD294F9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4CFF78E-89BF-4190-A06F-1A08BBB50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2C9BE39-7A15-4990-AEB7-C84E222059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7B251B1-1393-4922-A333-0165EB3EDD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F945554-ED51-4915-B802-680C14C4E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115E74D-4C70-4902-BFA3-C2F9905B44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48D73EAA-C66B-4FC1-90E6-8F0A93E58C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BA01C7D-8524-4C8D-A457-DDC458EBD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E367192-E227-45FE-842B-4AE8D7970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CA2E7A1B-E06C-4940-9A1E-701EA38FE9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CD907C0-C8F1-4ADB-999E-78D6F3FD37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2B782EC-842A-4281-A980-FF80E2B4E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E16C1825-05FB-4627-A2CD-854F8482FF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340EB0C-20F9-4F55-BC10-F429DD9D09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13BD5712-0205-408C-8F43-5CBF9E807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4C41B5D-CDD1-4788-9BDC-04C586C73E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C40E948E-B130-4B86-9D40-344B05A2D1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352A232D-09A0-44DC-9B1E-D8540BFD53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E4719DE0-898A-4C14-8620-8B5DF27E2A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15C3C2FB-7690-463F-A4DC-5F8B222468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67D0F037-B398-4388-B5A7-0EF16E772C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80ADAA8-7045-4858-92DA-597C532604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2FD60171-D16A-40EF-83D1-8062210044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EE0EB46-5690-45C1-9363-5687324BF1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83F83E1-AAF4-4E63-BE7A-0B615A3B16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581EE79-93F2-4E47-99A0-D3736EE975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5235EC53-60CE-4D04-B09A-178EF34ACB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90ECEF6-0189-4517-90F3-BB9576FF09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D368904-2C66-4297-A2FD-0E98E11965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FB2B70A-953C-47CC-9149-96E13934E0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C324412-32AF-486C-A17A-7530D0151E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5BCA8362-6D71-424D-A2B4-BB4D5547C5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A8E4BA6B-1754-45C1-B22A-C8688CE69A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97AA0739-5D31-4B4F-864E-1392791D6D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63C5D29-72DB-4374-AEFE-5B00C112F4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2576D0D9-DAC3-4460-B242-CCBB553A95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185B0DB7-A975-4FF7-9F5A-7D22E352B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78E86C37-EF9F-48BD-A7D6-BC6BB4434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CF7C1C91-2222-40B6-A0E3-3E6A52BD5E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BC3C956-ACD8-4EAC-B9B1-20A045B61F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2ED0DAFB-6AC0-43AB-A77C-DD63238ABA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2E77138D-B624-4674-AA08-1DD2BFCC32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85DDCD4-B6CE-4496-AE55-EFDA9E8EF8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BCD61549-5985-44F5-9518-A7908B4934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451ACBF-34EA-47E7-B4BD-638BE71D7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14AF297-0BA7-47B3-9F26-80997D0DCC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E74314F0-2D90-4589-95BB-EA89EC980F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1CE9A3A-6F89-419B-9A14-1418A06DCA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98F5E33C-4EC8-46CA-9BEB-7B7E0BBD47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D7BC358C-B24D-4D3B-BA22-8C10F34773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C549379-03A1-4BA0-8DD0-7D79440E32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591B2F7-B865-4294-A3DD-15AEB149EF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4C893D2D-3A8B-48A1-9D4C-758FD7BCD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AC706B62-B89C-4A42-B674-568CF8768E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4A17113-39B7-4028-852D-E749D4284B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18601F4-692E-4CF4-A0FD-E42E479D3B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CA4FF4D-220C-4B43-AD4A-F5D5052D79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FF8BECA-64EC-4260-84F2-2F47CCF480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C5C6D174-0ABD-44C3-AEEB-D5C862F4B6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74FD9CC-AFFF-49DE-873C-D3F1531EF9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3693B82E-0D6B-49FE-B632-8509224A91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C55CEAF6-0783-4FC3-8949-F294256E27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359E8D4B-1393-450D-9028-9B173621C1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399DEBF-EB65-452F-A638-E7CA0D90AC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43EB5D91-4396-4A60-8A43-CB81BD615A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DA8351-FCEC-41A7-828B-1F6FA14119A3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3AB904A-BA88-47CC-ACCD-29238D240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5FF0FB-8B1E-4B76-87B2-BC3D0BBC1C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F247419-E8EA-4767-9006-06FECEBFA8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B166D41-6A6A-4E0A-A648-E0395D50A3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B1AF1CE-3F7A-45B6-867C-76E5655042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D10A6C0-0D27-4833-B80F-B6071A6810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E7DD05C-A417-4598-AF6D-C379CD7731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924991F-FAC4-451A-8360-96C2BA365E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8888B48-60D6-426A-85B8-59829E5BE1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3AF574B-4AD8-4F54-BD55-3B953B66A4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0D40CB-6604-4357-A1A4-BBBD0B57E7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0FBAEAC-24A1-4BB0-8DD6-A8B7635B63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960E4FB-18EB-4006-AEA6-76DBC708EA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910BAFD-A769-44C1-8812-3B29A0B12B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4EFA22C-778C-4F6E-9FFB-45A4BEF0E45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8C1D45F-82EF-4C9C-AEBB-E2276D7006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6A15D1A-8681-4D38-89EB-39CE335B71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69DBCE4-AE8B-4E60-9D69-0BEF663D54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05486D7-0A88-4923-B8A6-7BA54B36CF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CC2C374-2079-469E-9F05-964D827C6C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3FBDB31-9A2D-4095-AAE2-9BB5EFBA24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6D4B8B3-F5BE-4100-8212-A3BAACD362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2305627-D8F3-4354-A929-5BA3A821C4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750B658-0FE4-49D5-8B67-1CB3427451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F29CC09-FDB2-47D6-8E47-8115553469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670C220-67F4-4620-B73B-7B7D35C412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B26C4D7-9EEC-474F-A05F-6DA0CECD9F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48F421D-28E3-433A-9F51-068EB29454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A2B4FDF-50EB-460E-AF36-5DDFD973E6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559CAAB-40E2-413C-BFAB-A65BBA79FD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160EE24-0CED-4177-8871-5796DD7988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11AC3E9-4BE5-4DE6-871E-E921ED6401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BAD351B-DED0-46C9-B41A-6B68BDBFCD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E3C325E-E138-41DA-B480-462632EA06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B816BCB-994B-48CF-BED3-8B3BFFD99A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9DDE70D-26CC-4074-A98D-FBA7CE85D6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C9D27CE-DCC6-4854-8D43-CCC8439A27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A52C7F2-0FCC-4A8B-8B31-972D6C768E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3C8A423-48C0-4613-9A2F-4AA2F4C3E7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AE4D95D-4ABE-43B1-BB77-72412BA72B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B9ABD3F-9FE3-40F2-B12B-FC2CD6AA56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61F6781-1060-4FF2-83E1-3A358AA42E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F7E8EBE-3BB9-4FF4-8A11-3B73E5D0F7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85AE1EE-F7C8-4053-9909-64E43FDBA2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1D265C9-761C-4710-BA3E-ED85D6F101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2ABEBA3-67A6-4C91-840E-B4BA4DAFB8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CCBFD76-2504-42C4-B9E9-27534E5A12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12C27EB-2A5D-4250-AE90-D7995D41B4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0190797-BA60-452C-8719-F3647A4AC5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617DD51-F4DF-4CCB-9EC8-E736A69E07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E83110D-3213-4422-9BDE-B7CAB2FC55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1864320-6955-4C4C-BE72-0D285BDC07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61BECF2-81B4-4FBD-8306-5C1785D728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6CF6F54-CCC6-46AF-A743-5EBE9653CE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54B4BEA-DA65-4B7D-8B2A-3DA12F1452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C01CF09-09EC-462C-BD2B-380FC16FC3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2EB9FB6-806A-4B4F-A151-29467342B9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8A3806A-C6DD-4089-81B4-F9C2940899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89255D3-D1D2-40DE-8F52-E64790D697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C9628B7-F83E-4CF7-9847-8EA1164931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DC424F7-5668-4039-AAE5-3954A24EF9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D83977B-0972-465B-A559-72ED3FDF93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62B29B1-1C00-4E09-AFAC-80C5F0E7E0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7F086DE-5DBB-45E6-817F-42A59B22A5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46AD1E8-21F9-40C2-B7D4-AD7A0A5221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6D14D94-0E45-4766-9BA7-B6647D3A40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8EBF681-1B52-42E8-8D92-F79FC557EE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A454FA7-DEF3-4653-A92D-D2C989BDAD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786C5F3-E4D2-4CE7-AA38-EA441FB0D1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161C451-FE93-4D89-97D9-175DA88F0F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283BE58-7DD4-4D54-A6A3-817C1C8A56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E7BE3AA-047C-4547-BA17-A78B040547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3A72B16-A56B-41FA-98C2-9F8358F425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0095530-B4C4-4C10-BB7C-BEBF20913A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D8B3A7F-ABFD-4EEF-82C0-2A0D94532A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2C3D309-69F0-4475-A5F9-D67221BBBD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13398F9-6075-4238-9AFC-BEC63EAE0B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0D410EA-278C-4772-9BCB-7A1C7CE1B4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611C1B0-1E7E-48C6-B5F0-60DBA9C23E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7D1EC97-D94B-4D18-AB29-240F8E23CF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92690E8-200B-4F5A-B587-8D719886E1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479432B-DB55-40A1-B742-24109527A6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B87E69B-266A-4384-B998-2AEBC448BC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D5C55DA-5B07-413F-A7D8-F2AF653108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A06E33E-56E5-4581-A2F3-F4DD7199DE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240EEAF-CBC6-4E07-BE9A-C661F1EB27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A8F8EEEC-2142-4AE3-9B05-7FB83262D9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00AA0BB-41B9-4DED-AE84-CD57C07350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322B9FC-D85F-445B-86A4-68485B5E69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A238BDB-5310-4EEA-A0EE-35CB7710CA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A9B6D89-E7ED-4443-A61A-CA1281A50F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879613A-326C-4103-827A-299A801014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9BDAE61-2CCC-4DF8-99BF-6AC54D60BF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276C7C0-CB52-40E0-AB7C-854E4BE782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DCE48C3-99C9-4567-BD53-E54F325101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87F75EB-F45D-4301-812F-84EEE8068A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2C5FA7D-A2D4-46AB-93F2-C14569E6BC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E425218-F7B2-488A-90F3-04213F23B5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DF45838-62E9-4B64-8588-B274944FCEF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52B7407-C77F-4A8D-AAF1-FA5F8A6AE1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5F3F230-0539-4FB4-8998-011BFF9E8D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9E0E701-8159-4AC5-9525-C7538469B3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9D680D8-0CC4-499A-9466-909D5E7CA7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9000193-72B2-429E-A982-158FFBF626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7A6977D-B18C-45BB-820C-EE76BB6005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5C4AF28-EF8F-4B67-A49B-C8B794D8C0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B0F356A-957B-444E-8C80-838212D320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7757C09-89A9-4C5F-9753-579C291C6C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FCE6C1B-C888-476B-A145-358DF603CAB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CADDA98-3720-443B-B208-70F1394CF7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01E351E-AF93-4322-9FA7-01327ECAD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F8654DF5-70E1-4F4E-8015-12B09C6040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942B486-7369-40C0-B569-C399B5BFCA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5701B77-0EDA-468D-BFDF-D3BD476BBB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0B481D5-C936-4B14-BBE0-07221573B9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1562B49-A2CA-403F-8753-E22EDA2806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A751DEC-D6A8-4BF3-8CBD-7BC953980E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17F3109-B789-4AD4-BBDE-1A41ED8FCA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7F2DD52-EF3D-4580-8E00-8FE094C19D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5B6BBE2-58EC-4150-B1F9-8D0407D6E8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A5B5C67-416F-4B59-B13E-2175435A2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70CA78C-369C-4EF1-B021-4E2B244979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3178F74-9EE1-450B-B584-ABDB72092E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DB4E7375-C52B-44B6-AA97-05E8E7AC2D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B52DE3D2-0CA9-418F-B1A8-9D87729D4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B2F6371-9705-4F51-A575-2DF3EE0552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C4DAF37-EB10-4E6C-A488-3810F79536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EA4ADC00-CC2C-44A7-B538-0AACA11D93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2C2E813-5021-4792-9F47-0B28B214C7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11C7B1A-AC85-4539-8FFD-EB3EA13590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2436C76-0970-4226-9288-72F1E380A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AC1C4BBF-708E-4417-B590-4ADCFC582E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81029CF6-5BC3-48AB-90ED-4EC8DD94E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9AB7833-E26F-4EAF-8D68-CCC0692CA7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80B5C26-E783-4685-8946-FCE0C7BC73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BD17554-004F-4F97-8628-CD1A2C0889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36DB60C-4235-48D3-8939-B3802731AC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D971156-75DE-4EA1-958E-336337FA04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34ED5ED-8AA8-4E24-B558-2BE4390D1C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168A2465-190F-468E-A267-BEB7DAF7D7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F01A2A4B-2D9E-485D-97C1-80D4230A43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B375B91-BEDA-48D2-BB8F-A949DF7EEE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404E8BFF-11A8-4334-9442-566BFA2318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A3907F1-19BD-42D5-AC6F-9FC3F592DF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B278C08F-07DF-4536-AA06-34A2621A0C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DFE1A65-AC02-4690-BC7D-AA17F55463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2AF2B929-7994-4F49-B7B0-FE4933EC65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DAB76FF-A449-4472-A175-7544B060C6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628064D-35D5-488A-8D66-A773838C5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89007E2-9D9C-45DD-942B-2410A6D3B5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1DDC0DF-8025-46FB-A488-004957ED5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920660D-CEA2-4598-870B-05BE735F50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141BF76-3BE2-4FC7-AEA9-2FAE069BFA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31A4CD0-E658-4732-B234-FA8A25DEA9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0E09299-7539-4045-A9F3-50C409983B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F3F936CC-DB6C-4331-AED5-CEA2CECE05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94931A3-CC5F-45BD-9E90-F110E3351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43DDF29-5836-4773-8562-1390848BA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F4FA671-FFC7-418C-8ED9-F7FDD4FA61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B679DA4-A695-438D-9220-A3866BB2C3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1D1D031-0A04-4FD8-B61D-A530E5E866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152791A-1DBB-4D1C-9D9A-6A5BE8BD6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C51EF04C-5848-48E0-852C-8D529A875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1FF6366-9A23-47AC-89C6-0B918D7C81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BB57650-12AB-446C-9C0C-5C04EF5CD0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3BC301E-3EDB-4379-9C39-168A9094A4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3164FFD-A0F7-43BF-A667-FD1CB07D9D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95081F2-03C6-4ABD-B9A6-C44EFAAD34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C98A6DB-EAA2-4B1B-BA36-66025D607F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9BBDAA5-C772-4AC8-9F6F-9ABF9EBA3F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1173E105-415F-4032-89AF-4BB91AF93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D41B26C-7641-49CF-AF67-666B1ADE63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65626F93-1244-4A11-B081-08D13F222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55313A98-96A2-4754-8E78-FF8CFF6A8E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26B91CD-820D-48B9-A0AB-372216FCDF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53EE8AC-2E64-48FB-902F-6DA05972DA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57C3084-3C57-41D5-B911-9ECDD0E159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65A2C20-1BBC-45B2-AFB9-FD3883FDA3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C8BEC626-4431-46B1-AD7D-928CFF4B2C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F7534CCA-BDDB-4879-B5CF-A5CA46A335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E4C3FB09-379A-41A1-9BE6-2A38A1DC78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F2983CDF-5FEB-47B6-9B5D-7227D4D5B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6AD0C4D2-7BC8-4564-A7C5-5CF30F88A5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DFA6FE9-E167-4DEF-9E01-8E1AFEB176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CBAE4B2-1BCB-43AD-9574-94597AAD1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8C80BC1-2CD2-4347-89FF-138B626F79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13C356F-0C27-4AD7-AEF6-51CCB11E9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1D26A44-82E1-4CAF-86EC-708E4A399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8B8B3DA-1CDB-408A-A7F8-A7225AA229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57F7A30-2782-4D99-ABB9-01F17D1AB2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E54B2FF5-2536-4766-BD2A-2F4CC70A7E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0713B31-25B7-4514-9809-FB3D496D1E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08BA54D-92A4-46C8-8894-FB74025AD4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8FE26D3-7BE3-4162-A581-B4CF7FD3B5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22D958C-1D79-420B-9DB7-399BDEA739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B3D499E2-DFA8-449F-A761-96D2C1D4F4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CD902A6-F7A4-4CA6-A094-F10CEE9ED1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4BA57AD-3913-4C19-A50E-8C156269D8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F259981D-D70D-47E6-B03E-C8C240961A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1E0848AF-9690-444E-B8F6-85F75DD464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C834991-143F-4F9A-8FC0-714CCD2B2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D511BBA-A9D1-4566-88CC-E7DBB7146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227A5493-6EF7-4A6C-B00B-B16BEBDB8F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9EE37535-2CB3-400F-9060-63569B2B2F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0D0722D-49A9-4E67-88B4-B71C6C5B71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DBFE785-BF7A-4FD4-8FC8-30BACD64FF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687D5726-6ACA-42D2-AD61-3AB9D9D834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D7E5379-907D-42CC-8083-C2BE6FBB52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7154754-1508-40AC-B69F-60705DF3CE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FD15755-4EA5-496C-AF08-430F142CA4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AFEBF5E7-9399-476D-91D6-46C40CC73A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7722D72-76C2-41DB-905C-DA8F71E6BC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87DD6D3-6427-43BD-872E-2FE675B0E6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E146CE33-D01C-46B5-B943-3D20F5F93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D237826F-A254-4586-99DE-8B90F3F9C7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E4F95927-3B58-43E5-A3C1-2C1A0B3A0B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954A6125-F079-471A-9539-9E04540B7B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EA67104-BE5A-48A9-A0CC-D685FADE0FA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4198E5D-1BC3-48C8-84FB-CEB52EA2B7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2DD480A8-8819-409A-B48C-7E50E8AAC0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A0D6CE76-30BC-4222-ACA6-F2137CE795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46C8648D-ABFD-496B-9462-2B98A7102B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6B4CD009-DD93-4B7B-ACEE-D4BC99039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36DF5349-F534-4B2E-B2F3-52AAFAE331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8BF92B5A-B134-4160-8FA2-4602592017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7295A44-2E70-4D10-9AA0-8750E8E367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2ACA7A1-E446-4F89-98C2-463CBD5E9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F0E8355-586F-4B08-AF97-25B0367DA8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4E24808-5C70-45F3-9DAC-52AEC09DF0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FDDB27BD-641C-42DD-8303-20795E0117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F4FBD7AB-5B79-450C-99AF-9742D0B15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5177D34B-2A24-4249-AFCA-C56E868011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5ED9CDA-4F05-4C65-902F-D141584F3C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1D8C43D-49F7-4EC6-87BF-D5B8C60F11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8A63F54-4CCE-4FD3-85E5-CDCA4FC9BF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528EA8A-CDD8-4D45-A648-109A5F9EAC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6FF68588-B6DD-4091-A173-B4FD6BA56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5D3382E-4F2F-43AF-B33C-41D8865144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C9F9325-30A2-43D3-8616-4E21ED401B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61550D99-4748-4D34-AA91-AA8DAACCC7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4BFD8E02-E60E-4EBB-B551-3D22AD54A6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9B8737BD-1717-4AC3-8538-C2BD3A2433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4B1AAE7-1D4C-4399-995D-6BA942DAD5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9A91419-42FE-48DD-8233-95522FDD0A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1BDF6720-A551-494F-B3F9-498B2D4E79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1185A3A-1F27-449E-BAE5-5EE28D0E16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5B12E7BA-7E00-4321-8B57-1DFDC77172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66AF94B8-0CF7-4C38-9BF9-641D90474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BB5A9312-3492-4232-93E1-21123C674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DE019618-259B-45F0-9045-E63CF4BBE7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E9C8C78-0321-40D0-B0A4-8F275757FA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B4D854DD-0632-48CF-8C1E-E599221920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CB9A54BB-BF7E-48BC-B30C-97B67ECFAE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3BE5996-BCEF-4D1B-BAB0-0F52B7CB29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381CFE4D-2E92-4B2F-BE07-0862009025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85ABFA70-AC7A-49CA-A35D-399716FD0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3EF3243-4194-4E97-9B13-268439D9DA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C884E3F4-1604-4B59-A1BD-84CD062A03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491B725-326D-48CE-9260-18F64E794D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F227A3B2-5F7C-403E-B97E-D9B775A366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FE442B50-792A-4E96-807E-C0DA93B450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AA76F4FD-B0D2-4A21-9805-89E8A4AD3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8F7D0F30-8BA6-47DC-983D-A510BAF0EC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34720E9-7141-4B7E-914A-B49166B79B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D7E2A37-3AF5-4EDA-825C-9A6E268DF8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A975C232-2B1E-4427-A282-362343B9A1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A843638A-FF8B-4D9C-84B6-2D26F4B1A0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534F2353-B2BF-4088-91A1-11277CD8A0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FCD6B1B-82E7-4315-ABEF-4CD8C8DD1A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1596C627-2082-4D55-AC3F-98FD714D51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AB7E936-0503-4F03-9F29-6E2BF59898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DCAD4B86-3FFC-4FB8-BFA0-D7D1D05521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F3222C4-2B11-429A-8AC6-B87F76A195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245AC8F-ECBA-48D1-9AAA-415F3B37B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9954C95-A8C1-4904-A1D3-FC37FEBB9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B1B2F4C-1CB9-4CC6-B05E-C3C9F0C7D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16B5AF8-9D3C-4B10-A349-6FDE0DA8EB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61DA068-B012-486A-8069-03AFE8DA8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408C2F9-B88F-4AAE-97B3-7B04574F92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B9487CC-B50F-42C6-97B7-0B3D30E118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6697186E-4B17-46A2-8845-7EF2C1774D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216D4DB-F25E-494B-B2E9-EB4CD72424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62851120-37E4-48AD-B358-0B13967F41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40B6497A-5CD7-4538-BACD-E6B4A8F17A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22B09FF3-A4AC-412B-B5D5-99F2BC38F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9B322B5-4BEA-4173-BB52-9F0FB9C737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8333D71-A20A-4F98-A170-A75AA9B53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6F387563-86AC-4A5F-9A45-685F9CB68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9BA7465-F362-4647-8856-3063E0C418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DDE08441-32A1-4E20-9C1A-C4424AAC1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3B7B4276-ACD5-40FC-88B6-74F77D12BC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FE403AE8-9E82-462F-9A14-4CC51BFD2C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67876A18-B448-4DA9-A884-B3A17896BC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E4354CFD-A80B-4857-9BB8-9B729D6F28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862D1BA-9EAC-4202-94A0-97A35AB876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CBABD3F-78F7-4AB8-BDAD-279EBD745A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39FA3B1B-CCAC-42FA-BAE9-F47EA9724D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A8C7084A-2F30-4386-BC79-088E7D7D8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97F931D1-329C-4901-A432-6ED09AEB0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484A7D16-B03F-42D5-B6B2-5112261A37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F38FDBD8-F418-4596-B06B-3BDE39D322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D5A74B6-DD26-41D0-8E0F-D8E190A432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D6A1B80-8228-4459-A07A-D629D64512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CF463810-F876-4AAB-8023-CE916705BF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2D6F2736-6D5C-4934-AB8D-753AE68CE4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4331ABB-9D75-4A1E-BBD5-56D3E75567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F2B38DD-1D46-44F8-960A-742160364E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12E7834-08ED-44EA-A3CF-FA4270B3A7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B4564FE-D12E-4AC7-8E47-4A8BF4EB03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B6A1ED8-1DEE-4C93-9FF9-A3438F32F8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621686D-1054-4C81-ACAF-EB9056584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0133E58-B15F-4F8B-B53E-8FD9A95899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F708875-545F-4E24-B17D-B0F42D44B9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59EE880-2F22-4C4C-A413-49A7B1951B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22DD9053-6681-42B9-A442-9101C448E9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F838966-5F01-4A40-BAEA-F28CAE64FB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184CB736-AC0B-4E31-97B2-9432A00828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D69DAAF-2835-4007-912B-FB7A33FC34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81E6AD30-663A-4EA2-AA92-30FEC41B8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557BDA7-8496-4262-8D8B-806815315C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49444E4-C362-4D59-A2F4-8BE46E7A20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5907429-4F2E-40BF-A40C-4EF4BFDB01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20F1D58F-2B7E-488F-8ED5-6CFBEDC3F8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5769AA15-7097-49BE-9A0E-CDEB3F56E1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05E2951-C62D-4B87-B64C-F4524E395C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F9C8FAAA-E525-4ADE-95BA-069C3CC5EF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8CBFC52-B8B4-4C0A-8576-77B1BBF15E0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E24A500-BBE7-49C7-9297-C4489D9068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DEB0A767-4127-4FD5-968E-EFA2A2EBF8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C5852AA0-BD52-484E-93A5-F9BFDABF4E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499F25F9-55DA-4F0E-928D-8F155DDF3A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240EE1E0-4494-4FC7-AFE0-74F7EBD480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9E60BAB4-A273-49B6-AA36-D3675D2E8B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A676F8A-24B7-447D-979B-2916C4F285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5AB3044A-DCC8-47BA-9430-EBD9DD5C7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7217706-F52C-4505-A924-0E86EA0036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D21F28CF-6B5D-4D18-9472-0C59D6985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1FF2F294-5C12-419E-911F-66D12F27F0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C3B693F0-BD6A-4151-9342-0063C9D2DD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D1CC6CBA-2E9A-441B-B12B-C039D4717A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C05D3DF-3EFD-4675-AF47-C23FFBCEC7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3FE1FF5B-CBAE-4C73-867D-9ED19C3860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97A0C75-3BC4-4C7D-877D-1BA8319715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818E3FB-527D-48EC-879A-F5DA59D5E6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6DB137E5-2BF1-464D-BC18-C0AB96664D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4AC5E4E8-38B5-4770-82D9-70E87FB554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218FAAD6-B73A-4D91-81BC-4FA040BAB8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7FD33B7A-B5E5-4A9D-818F-45B9FA8B7B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0EFE27B-6AED-4B40-96B1-1F64875CC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8860A2F8-5B68-4C1C-9F29-61B78EA2DF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07A704C-CA85-4A3D-8FDD-061B2B35B7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8181FA6-67FE-4785-AB1E-5B04BC84D9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E7A6F38F-AF4D-45DA-808A-74E83B82D5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20CAF099-A040-4C39-84E6-347C48B47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3E811A5-E63C-4EE0-968E-CEB5BB9CC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9F844C1-7A75-4B95-B349-7992CEFE73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96B1499F-E74B-493E-AEF6-C79E84CB2F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103EC902-2E5A-47D2-9C79-676EED5EA1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8266C57B-5982-4D29-827F-C1638EA895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AA82C8D-DA0B-4354-9180-4F7796ED9D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344D1F1-4C4C-4FE6-A221-19A008BD6E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5EAAA9F6-6FD4-40F2-98BA-D377D94233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5110963D-0712-4E82-A2F7-7C1F44A789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34F03F5-2527-4DCC-BD3A-D758723A5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907A4507-BCE4-4801-9D67-3618A82E15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CA6C9D27-6F34-40B6-B97B-9D8AC063E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F125EBC4-37B0-4AB5-9F7F-F3ADD25EF8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79E774B-6253-498B-B219-BF29266F7D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9EC53BDF-5D0A-4791-9754-BB13D9B326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A27078D6-1FCE-4D22-9CC1-29920DF9F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AD37CA5-EDB5-4592-B09F-3A92229298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E078F46-79DB-4596-B559-4490D14D9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1C45088B-3632-44DD-A9F8-9ECDF4DF2A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357E8C5F-71EA-4061-A026-C2746DF0E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52BC8990-AA1A-4E8A-8395-2BFE0D265A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F778CA89-8AE0-4C22-9CCF-3BCAACF981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EC9AF7B1-3E5E-4377-B389-5C4A2EC9FB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A6E8AA2-AE1F-475B-BB89-3D485514CA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C3E4768D-2409-495F-A636-C645E533CA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7E6EFEA9-F71F-4C6E-BC26-1DDC71AFEA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91E5D8F-7D75-4CE8-A0DF-FA6D5A0C2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A83B9D27-CC4F-428A-89CB-4D3F56FB52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5087A49C-99C1-4AE4-996B-C33BE4EC5B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1F1F363-B4B7-4D0F-B435-8456BD150A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42B3D36-3AD7-45B1-ADAF-52765C484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5E29AAFD-1D4F-4C80-82D2-1FE709A522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C19DD7F-12A3-4A64-B26A-D58A72CF3D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E9C23D29-0BDD-4B19-BAEE-B7142CB0E8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B991C98-C3EA-414F-9134-EB99F06C4E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A7CD7EE-DC48-48D3-8808-EF22F34AD5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4588ABFC-319B-43B1-907A-8FD706726D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4AD7A85-F837-4F9A-A9A1-2E1929F0C3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D3D9BE72-9E64-4D85-B95F-203AB94A69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CA57B9CF-EB45-40CF-B772-149862519F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B8E5235-4AB0-42E6-AC22-68F3AFB7AD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1381FD4-E504-4EF0-A56A-5C57FE64C2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1160B391-692D-47B9-A0E6-60AD1AE364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92F7C6B4-98CC-4856-B4D2-E2DB7F15DC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6EB3FE7-059A-49E5-B217-ADF637DE11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C76EF1E-1982-4F3A-BBC1-1285701E3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85DF0096-8ADD-47BA-B53D-F479A83D73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48BF6E4-D0E1-416C-8FD2-E54A5F9EBD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8A654DF-B64D-4005-A6A8-4D922CA041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7D06F90E-DB04-45A3-A105-599B58E72F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7A70BDDE-E865-461E-AA2C-36FF9FE017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8FDA7D60-599A-4622-A2E4-E5126DF8E6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122E56B-FD96-4DC9-966C-29899F1F3C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0B0CADD-F900-47A9-84BF-3F88D4FE8E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578677A-2402-4CB2-93F5-9F6166499F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B673C800-376E-4FFD-BCD5-90E1D8696A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E1DB0861-F3D2-4665-A0AC-1934A38D12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60E2709-B29E-451C-8499-76568586C7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FFFF7CBA-A271-4354-AB36-F660CBBFB6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320B9825-8B50-4081-BC08-E5BFE29E5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582199C-44E9-46FA-9B4D-493ACCB16C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EE1CE71-A71F-471D-BD02-8A374BA10C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591FDDC4-A8FF-4FF8-9555-A7334747EF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C952FA9-1C8F-4C1C-8E45-4B666B811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E32CF202-E520-4924-96A0-A362AAF45B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1042B883-6B5D-4C00-8878-6785B71076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5F219123-3820-4B14-AB04-2EDCBC4AD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977F2D1F-E302-4DE6-A4F3-950038C47E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92EE8B9-7949-4B84-B5F7-C44233A541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555B77C-D7F3-4F36-8AD3-7EBB57E3EE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D8FE9A3-C1F6-4D7B-ABA2-7DDF2EB016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68776D0C-C651-4BC4-AB05-552102D20C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CDCBB6CC-9CEB-406D-B1AA-D82692039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CE10817-1259-4A7D-96DE-EA17F5607C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0EA3203-C331-4F4E-A9C2-79384A444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A950FA4-48CE-4960-8D26-ACA2DCA909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95A862B0-FCBF-4AEE-99F0-3E4A1FC2F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BDFAEABF-E117-4F91-8812-767CD19D4E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8D652E25-2FE0-47E4-8DF1-0E88717D8F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1C95D7E6-1109-4A08-B3D8-9BA6985221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669CCD0-2A9A-424E-8B13-DD59B8EAD5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04EF49-0D53-4E43-9888-FC220319A8B4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E98F2F-ABDD-41DF-8187-F0F75675DC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2DCD72E-F00C-4992-B939-A464003A2C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B9C7440-A3B7-4C7F-A78A-9ACE849BD3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4C2D259-868D-40EF-9EBE-D0AB60242E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3678A8B-90BA-494C-B300-D6475A137A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5149D8C-40F4-4AF4-A0A5-731F0D0322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EE8A18F-248D-4120-B1BD-9926388511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6BB4CFA-2E05-4248-8521-C35F846C12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EF85EF0-403E-46F1-AB5C-F22356E08D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7C620B2-4CFE-48E0-A8FA-FEB7E32447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0D43DD7-8049-422D-9CDE-E1CD878A4F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725D457-5581-446B-A905-0AE3744C59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9884467-41FF-4812-83E9-E3761C6607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23186B6-4E93-4C11-AADA-4352757D97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0EF5F2F-14B1-44FB-82C1-A869873A3A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ADBD1A5-63A0-41CD-B813-ACCFAE6286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4A7476F-240F-40A5-AAF1-9D57CD6C8F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4B116AE-DD94-4A0D-A05D-E95D773DB4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5F2E341-207C-4FF3-BADD-6D3D215A73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D512D00-ECF8-44D6-A044-CD3C064B78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6434049-0FD1-45B5-914D-DC129BE4A2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C7D3C40-E7BB-4C8E-B2EB-470E439B9B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2A4C57F-5E95-41EE-9A2C-3B6A1DD253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CF50D85-61D5-4E2B-A98C-07A16C8F0C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9B83211-03B3-4777-AD9A-45EB7A73B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4542203-7B21-4849-B487-7ABAB6E119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3554A66-0873-4976-A5B5-F65D1B804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CD967EF-001C-4AE3-86EF-D779DD2DB6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07C1AFC-3E45-46B8-A4FD-8EA0B8A830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BD6C563-55BE-464E-A2AE-FC0D5F5956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9756A66-5A65-4BAF-B849-FF9EA2E5E9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598CC8D-E068-443D-8228-DA1685FEBA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F24E3C6-2BF9-468A-88F5-A3D4D03577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B3C1DA5-7338-46E8-8C55-0310BEDAB9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1EAEAEB-F25D-487F-ABBF-612C4447F3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55F7B53-F4E5-4F01-BC1F-9572D775BD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F42B3FF-A405-4EBC-A1DA-576ED68A40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F02E5A0-92D3-44F8-A9B8-0952A97DD3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6B3A8C0-693D-46C7-80D0-26224E66B7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A497E41-EF3E-472D-8438-6571A21FBB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1354CB0-BCE7-4592-831C-B573DDB005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911966C-BEB0-4C62-9AF7-6D1C57A807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FD2C251-278C-400E-A366-345E9E5479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C34B0B9-1166-4DD2-B17A-AC68FE8409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B09A4F9-C710-493B-8FAB-DBD3527680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9B23176-B960-46BB-8358-3A72FBBCB4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C3E99FD-A5D6-43CF-B67A-421EE156D9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E9DCF91-8AEC-495B-9AF2-B9A6A26545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705A31A-16D2-4E48-BA68-AE1B1327B4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853F052-4D99-4110-858F-6911CF89CF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E07A2ED-DD25-4062-A839-D5FB3FF64E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EC3B7AE-CF45-427C-A2AA-7DC7239CC9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B09E546-52D9-41A0-A840-16C6346A3A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2F94392-76F5-49FE-9BB0-356AC1D07E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5BDAF51-3AAE-47A3-B801-DC8251B0C0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C174973-5AA7-49F3-9DAC-CEF361B346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A9CA6BD-4590-441F-8F1B-F43FC89FC7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2A120A2-4F55-4072-BCF7-0722129DAB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C7983CF-4CA6-437A-99FF-501FEFD6DC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A4D6FA2-60BB-44EB-B7B0-5AAE12DD28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3F17C08-7B76-4C7E-8BF0-B78C4BE81F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3F67B05-22A1-4D37-9AB9-CD8FFF4E5D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E566EE9-F475-4807-81DC-6D1DA0952D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32BB86D-DD94-46F5-BAB0-CE63E2D9E2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999A7FB-FEA0-4B5E-9413-175F79A0E6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D8C4482-6EA8-4440-892B-23B5C80EB6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B1558C8-443F-4111-885D-7953EFB842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C4E122E-0C3D-40F9-ABC0-B73C2A38A3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F763CE1-6EEE-44B6-859E-591EC34A19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3592580-7C04-4BC1-8502-C9F57B7556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088F92D-05FF-4334-80A3-5B3B33BF9B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45696EF-1744-45B5-A175-7718E88CD1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BD86185-AE5F-4481-9B11-18800C7306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CE6BAD4-58AB-40D3-9B50-31A16FFE595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BA8B5C5-7BCE-4613-9379-108A7FC181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E57E88F-9A4B-4ECE-BDFB-4161490EF4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F58202A-3D5F-495A-B124-0900B46270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C331DC-BE08-49F9-9EE4-9522007939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DEC2973-2024-4A11-9E02-14A9075ADF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B9849F3-8FF2-4B0F-9723-7E5E3B63A8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444E603-5A0B-494F-B46B-915DBD6C54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282B7CA-46DE-41A4-9A48-BFE0253054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1F8B297-7F91-4E0A-B341-199DFCC9CC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51AA59E-C968-4F2B-8237-D2093A5F55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2389ECA-51A8-4AB3-AC41-FE223F5B55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60F5A03-24F4-4BE3-9272-FFB5519D9F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8B7FBEF-F39A-4C8C-9B2D-35FCFCB049F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301E626-0D05-4785-8AD5-7ACA1BC782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7CC1A24-0F00-450E-8854-1952DFB851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788B478-F000-43BC-B201-82F5DF556F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9D97B79-A7D2-421C-87E3-729E55C17B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6A30056-B0D8-47D8-B1CD-25B4E937B3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B84A43A-915C-450A-B71F-05BF80CA8D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C8574C4-BFCE-4039-8C9F-26E6A8B903C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F89BF25-39B0-4476-A331-D11771A098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46E8E3F-E370-4D62-AAFA-DF02DC9349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507909E-1EC8-4970-89FF-1E08581671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34C0B03-C640-4949-82C5-B58D56C994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88FCA2A-F8B0-4FCE-AE7C-FDCC445911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63F7CC7-37A1-4C5C-BE6E-B6924C2A77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339D859-0AB5-443D-8ED7-4908F81403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4CBFE694-51AB-42CC-9092-4014386B47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2FEC4CA-4BA8-4E04-9977-0180F990C3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17BB44C-C6A7-428D-BBF8-460867E99D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3494CC3-F7BA-4E3B-8DCF-17B89D2506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10E47AD-3625-4BB0-BBD2-1721F68D98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5C241D6-ABC0-4E6B-85A5-A3BDE5EE15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E4136F8-403A-480C-A3DB-197A2550BB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62FCD52-F72F-4AF2-8F4E-F5A5DE40AAB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75D429A-8393-4D5D-84B9-0C6E7EA151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FF9CFB0-035A-41D1-9281-D3BD606F30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FAA2D27-DBD2-4EF6-A4EB-EA0D2D2368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FD1A2A5-CD19-4ECD-A306-A0F8BB6EE5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B62534AF-EB6B-453E-A11A-A408B2B9CC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9387C09-6028-4893-AC50-F5220E2CD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FBB5A51-DD0B-46E1-B5C8-BA94BDF37C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F500EA7-B6E9-4420-96F5-F1C523CC5C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643E906-BCAF-4CE7-9BCF-D9EADFE39F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CD127EA-A9F6-4ACD-B575-409D0416B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55D5289-EE47-4E5D-B242-56EAAA783E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C35EE9FE-D557-42F8-ACB1-0985B16465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D6CD30D7-397B-4535-BD3E-01FCFC7FDD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44443E3-4A41-4C61-9E18-B01AAB5129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9355C45-ED69-42F5-B34B-D7C55B75B2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37A471DC-0509-40CE-B76A-3C36FF958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7B7198E-E24E-4322-AB77-9080463E7E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158A2C17-169C-4585-803F-3BDFAB081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B941DA2-18C7-4934-A228-DECB5233E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30D8176-B333-4B4F-AE09-7D47CAC5F7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A7F63CC-1FA9-4464-8717-A9D5A1D4D1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4E97BF3-5E2A-4EF4-A708-2F01FC6B0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E70CCDB-1257-48E1-8894-C7FC46F93C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8704245A-506B-4BAF-9838-52A83DCBCB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4FE88F6-9256-4B7B-AC72-B6C9576011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50AAF1A-A520-4A5D-AD64-DFDD98A460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D44B84F-8021-40AF-B484-EEE0F8AF18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8E6CC64-9A70-4A57-9F3B-C05D105849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8EBD3A2-EE83-486D-BAEA-2CBBD73E7B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6A3CD09-9AAE-443D-8351-29E789A1EA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D641B596-532A-46A5-AA02-4B11C6DC09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16D867C-6057-4D45-BF3E-8BC273CFAB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732400F-1DD0-4C52-849E-D8A7FADC85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C9D0A40-BDCD-4880-9D8E-D8C0F1FE44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B659B8C-081F-4F4C-93FB-B3A064D400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5E582A37-72EB-476D-BF25-9C65571E32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562FF45-0DE0-4982-A4BB-A51DF6095A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3DBA6C15-CF9B-474F-A58F-6E5F2DC9A8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5784191-3565-4397-ACD2-3192C827D9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5E70C2A-22B3-4E24-8245-0010EDC8B2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57FABF42-395E-4A03-8DB4-F18CEB9DA0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C109E59-B204-430A-A3C8-AEA598993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303B30E-7D88-4111-AC7E-45D588CF42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A6BEF52-FD77-4609-9D4B-6189BBAB2A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5F26F2F-48A2-4648-8BBB-3F552167E7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A0DF2AB8-7DAC-40AF-8558-EE8A6692A3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CD91CCB-A4B7-433B-8EDF-3E350C4704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FC817D9E-93CD-44F4-B858-67078BA493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55352A1-70EE-43F8-8552-ADF40B6420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4864E6-D940-40A6-86BF-C2253ED22F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90C46203-E4A9-4D60-B776-9799A88AD9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246AA57-80B9-4D7F-BD61-139459DBEA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CD5D09F0-3AA9-4346-8487-AF5C11DA66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A95B535B-3B09-413B-9420-2CA17C6CC7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58C1994-F936-42E9-88E7-2C9FCDDFC0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112AF26-78F7-49A4-8238-C7F045C533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AA5CEB9-45CF-4147-95A9-E3DC452018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A1764D5B-89FF-42C5-A965-A8BDF1AC5D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3A46B2E-7B1D-4448-ADA9-68384A1447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E867FB2-FC28-4851-A23A-169AF3BBC3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C69F388-AFFC-46FD-90D9-F889E75811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D6018D8-79D2-4916-876B-5389E6EB09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D66C475-CF2A-4EF4-95B0-7119F89800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68D80CB-E7C3-4476-A489-54859CBEF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8717F11-73C2-4CF0-8EFD-4775DA10B0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D3276C6-5F62-4AC8-AE98-14E25F140D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28C50E4-82F7-4C0C-A048-77D4AC47E8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69188A9-6827-4F6C-8956-CE812C90CA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C6D1657-7C74-4082-B500-4DAD8FBC51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EA1DB03-0D19-4B69-91A4-E2FBB693C5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62E83769-6AD5-43BC-8DE9-BCBBBA457E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C1C6ED02-3E95-493D-B4E2-422BD410FD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C319942-C4E4-4B30-86C8-CE427879D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BCF9460-4C17-4773-BC91-8D439B2555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874CD06-11D1-4D33-8BF0-643E456FD6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57DF30C-AA26-4B23-AC2E-E6ABBF8E08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6C0793E7-7D50-4D53-9C1A-9361BD85C3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A3E4BA8-4AA9-48DA-A0D1-4EE2A1E46F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57040C69-201A-45E1-818D-CA5995B845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2E2C3B24-CEC9-4B61-943D-13A66FB89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8F77A43-D5BB-4DCC-8991-7DB7041BD4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A8F46834-9B7A-43A1-B54A-CFC32BF06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FC1B9C8-26A9-4C0F-8643-AE1F211072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34608D5-C864-4674-A62D-EC1F43010C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55E1362-2554-40E4-8079-DD6D2C8A62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72E78CD0-D743-4A39-9B6C-D60D253DEE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B6D40A90-AA8D-4478-9268-DF2B24392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8E09373-5387-4495-8889-CD0D3BE9BF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2DBD0BB0-528B-4926-81F5-8CE1240222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94F5611D-399F-4E0F-B9DA-59844240E1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071D8CB-9368-4949-965A-596823867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CE74E8A-D655-4F6C-9423-33C8ABC7BC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16B484FE-311C-4479-B194-B21B98C9F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4297001-E85D-444B-A554-38C80A28E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2D1027D7-9E58-4E10-BE7C-1DD8CDAED7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43457B2-29B5-446D-BADB-F380B78D1B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8F916981-1DF3-4A23-BBDC-6FA2AD8BC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722046F0-A651-4B78-9F5A-086F4CCFD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C4AB670-8261-42CD-A2AE-4481ECD42A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223CC8A-756E-409D-BAD9-FC6D6B642A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A20FF35-966D-427A-AB40-D8CC0B3F3C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DBF9CF-1B9B-423C-9F21-2FDB4E9DB7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9517198A-C225-45AD-8A41-EAB63A33DD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529E8CAE-30F4-4325-927C-D6A718B801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E20B3A2-E3F7-47C9-8508-5605F4DD7F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B6A5B4B-60B8-4B8D-B5BB-56119EC6DB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4FF49F63-21B3-4801-8F8D-8E844C6AE4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3496CCE-2FCD-405E-B2CB-DAE0EDEBF5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4835030-3FEC-4E6A-B2D0-C061D3BC006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E401499-DE21-417C-B927-D9132D4E6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EE1DEE0-702B-48C6-AF68-B42F5B5FB1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EBF19802-3BC2-46E1-B476-1F392C875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292966A-CF38-42DC-BF4E-CE5504E0F6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BF7FCBE-88BC-4CE6-A15F-37793A1832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B655E99D-CD15-40EA-BBF9-504692978E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4605762-D678-491F-A13C-1D8E7861F3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275465-0CA1-437A-BA3C-3A3E3C5765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64BAC5F-DEBB-4070-93DD-C5EF39C9A2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4068F8D-25CC-404B-8437-0CB0E2B056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7F56FDF-E831-4260-AFCF-E581D19011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9DA078D0-E0D1-4931-A0C3-C2AF0F6DF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5BBBF68-3198-429D-95A5-49E2C92DA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B03B4AE2-F7C4-4FBC-BA1E-A324278DF8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4D91740-D54E-450C-98B8-0B71C10A11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2FD57F77-6974-48B1-8692-FE51D9CA4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F5B14EA-405E-4D23-BBCA-0E5E3A62EF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C860A48-2543-408B-87E5-7B416D9AE2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DA388BCB-212C-47A4-91CE-795DCE38F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04BDBE4-7B9E-4343-9BE3-BE45322535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0D880AB-BA09-4D7F-85BA-2B325212EF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45C6366-FA86-4A73-9571-1D6345D823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B852B353-1CE8-4179-A5FE-9D3DB6B1C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BBB6DE65-2B44-40B6-964B-EA7DBE81C2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BA27FE4-5C26-4B0F-A07D-8EC5021AE1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677132C4-69FC-4BB8-8F80-F7A35C1F9B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A579981-CC5D-4905-B913-765E1AEF58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4E6D56E2-5BE0-4B0C-91AB-3AB0F38C3B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24E69E14-D6F5-42DC-88F0-CBB30E802A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154E9450-B1F1-4CF0-8F63-97066BF6EE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1068E9E-6154-4ED4-B4CF-37FB81C6D2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E4CAAF05-CCA2-4875-9070-F1DDFC6841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4047445-D945-4BA0-9DB5-2CB7CE7C81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82D1B053-C005-4A74-847C-34B1839502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DFD6D316-C52E-4C5A-8B20-2279876295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B0181AC3-96D6-4E84-85D6-87BD7AF6BA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5BE51DD-EB88-417F-822B-6727F6453D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DD012DF5-005C-40AD-ACD1-27F32D2CD9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5A2EF563-018B-41C9-98C2-80D0507BF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0AAE59D-849F-430C-9FD9-88DF2C9D76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CB5E26B-A122-43DD-BAFE-C73C440718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DD776B48-C8EA-4077-B723-96E4FDD769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D33E8D1-6CE8-4D57-9975-3ED83B5C37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34503B38-792C-4941-8934-EBAF6868A4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20F9061-5F03-4059-AC3F-9676380A9E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BB1FB8D6-1A3B-4A27-917D-AFFCE9B369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4D038B4-5ED4-42AB-9D80-FFD12CE396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CC6A577-6CB1-4DFA-B794-7859BF32B0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314E2FD6-6C2F-4005-8CFC-BAB781EE75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5112101-2933-4804-94C9-8B5C4F2BD9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848496D2-7D30-4532-832F-C5307E4890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1C4E800-6250-47B2-8511-B71E141DD8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CA3CBF6-E012-4AC1-843A-B0B0C0210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E948682-EB98-43F3-8D6C-D4B41AB87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F4CD3A67-690F-4CFA-B1E0-B34999AFF6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8204B3C7-BC61-4361-B161-2B164EBB55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40CEC54D-8F30-4D8B-915F-4157ABC365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CF77B9D-C8E9-41A5-BB2F-BE589010F1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5D9EDC8-A29D-430E-95E2-5C2F35CEBD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6FD228A-DE55-409A-A62B-E0FB59A879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59808A69-DFBC-43E4-9BFF-F29D8849F9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04599D7-BAFA-499A-9539-4342D18376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1D09E34-EEB7-4977-93F9-3A8BA980CE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42C1441-253D-45B5-9E2C-EAFC22FE09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47C41C75-0968-4E49-94B3-24D6E4D5BC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4232146B-02DC-4168-AAC1-86F4858283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446F797C-5B43-463F-82D5-CA8D1F43F7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47F307D-CA5E-4976-A6F7-F6C4C40FA1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BFFA999E-1522-43BB-9099-F2BF82380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EE3C0E8-7244-444D-86F2-44CBEE32D2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C2AA69DC-ABC4-416E-AD1F-E1E231B634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1162E1E-80CB-44EF-AD9D-4660D5E7D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BDB9CD13-FD86-41FB-93E2-B514E7CF63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8ABCDE5D-1CBC-433D-B4A6-AF08914ADC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94B827D0-5ED6-4A39-8322-96D2D67B0C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D9055AC3-81E2-41C6-89F4-7FEA9197E3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674FF343-D69E-48A7-B1B4-327881F62E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F08188D-8570-4555-87A8-D0661C0FB1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0E4CDA9-8AAE-4891-929A-52F47DD902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67988A86-4C59-4594-8D3C-6D698C8D72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66894433-F7E4-42B8-B494-89E868226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3CC4243E-79D8-459D-887E-8911E50E57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3EE9C82-C5D5-4B71-9DBB-3752B9132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72D4D20-D83E-4B40-AF31-000B38ADAE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81EE7DB-F0F6-44DE-B04B-85BFFACF94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9E19844-AEA3-4325-BBA5-EF8001882A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B564A82-B116-4161-A4CB-A5883338D2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7DA838C-EABE-4DF7-8E5B-9EFF36B08A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B3260B74-AF4B-40F3-9D8B-D447C279DB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CBC78D93-CC99-4CB5-9E6B-6E0653D2F9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921BB06-1BBB-4358-851E-E16C040698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44094539-DADC-4A04-BD37-77D23537B3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4CE6CD7-D1CD-47D5-A2E5-9ECDC15BA8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9F2FE82-A7D6-44EE-BC91-4650052E8C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0414029-E59E-4F1F-A4E8-6930E79E6D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C80742BF-D771-496D-A86B-880FB4181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E4B2618E-578B-45D4-8F3E-440403E66A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B7AD4776-0885-41A0-9A1E-38E7BFA24A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69F78E3-AADD-409F-A08C-E44DDF29FA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557DB226-2D75-4ECD-A9BB-6AFF4DDBD0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5B89A924-3ABD-43D0-9480-170D858AF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139B434F-CC6E-4127-AAD4-1D531A6A9B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96FF4DC4-064E-4681-BB36-55CE17D41D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CD8DCDB6-F479-426A-BB73-EDC2B7DB18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09022FD-3C9C-44CB-A0DB-620CA68979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90A2BC3-4943-4513-8EB1-CF94EE2521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22C8DE2-C021-4E36-B94B-B294C6874C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CAD8CB4-E4A9-46CD-8956-62368D94C5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49DE865-5D4A-43B1-840F-88F9067146F3}"/>
            </a:ext>
          </a:extLst>
        </xdr:cNvPr>
        <xdr:cNvSpPr txBox="1"/>
      </xdr:nvSpPr>
      <xdr:spPr>
        <a:xfrm>
          <a:off x="7054215" y="1149858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1598DC4-6C8E-4EC1-BB97-8389685EFE3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CA414197-992F-4529-8CE1-E5BD689505C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9035DE9-695C-43FF-9D57-5ED2BAC6D69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AAA261E-3823-4BD6-9753-2D6F4F75FD2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6994131F-1119-4945-847B-0E3F36AA9C0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EBCF702C-A9D1-4958-840B-416BDA1ED38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2CB44177-39B1-4F3E-AA9D-A811EE161C8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DA7ED0F-A8A1-449B-9E38-CEF3228DD7A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5F8E8D18-3DA2-4549-BC01-890638961E2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260FCD7F-5EB5-4985-A4D8-CED90253813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9EAAEBBC-7691-42E7-811D-8B17132593C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CAC0F48-F630-4DC6-969C-94E41E8302A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6ACC12B8-BEC1-4A31-ACB6-003B003F6C2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90C0F823-8E53-4E2C-A889-B2BE6AC1CE8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B46A331-DD3B-481E-84A5-6E2218F12BC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3863C592-43B0-42B9-8ACE-34FC0CE1F17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FE13BC9-9087-451A-A32D-CF154942B65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CA30930B-60AC-4F85-A676-47A5C4CEF99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21D7C252-6A8F-4B82-893B-A7C256368F1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537076C5-CC01-4B0F-A534-845048F2726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C4B1D2CE-6B12-41B6-A64A-8D19370D875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D9424556-A522-449C-BD2E-1AE59ABE944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982821FE-D916-4F06-A934-5FA6C056703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56EADC2B-CA6E-41FF-83EA-26414625E1B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58F597DA-F7C4-42F5-BB2B-ED8AF6B1AF3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68DFA579-911B-4A17-AF66-5E79AF26DF5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6DA67FA-B48E-4311-96F3-2D1C51ED720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4E56DB5-2AC1-4EE2-BAFE-7222AE1F625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809CE3F4-CD1F-4175-9FC1-40C61108249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7034222-96D4-4931-81DF-B96201C6D9F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251295E5-FF92-46CB-B7FE-FCCF8F90174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4688C25D-4304-4F7D-8014-8306AEE5EAE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8D374A1-9AD2-4889-A579-7CAAA2D9B9F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2569763-A756-46AD-9D1B-568BDF63C4B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9B6E8DFC-1314-4715-AEB5-9FF9A1DB2AF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CC47B9F7-6A6B-46B2-BC75-A51A9332467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A65E24B-0C78-415C-A94B-7E6DF1BB128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94767F94-340D-430B-838E-B7196B4EF6E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F88749AB-4439-404D-9440-4E249A81DC8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49169352-1A9F-4F47-9612-83E29110E4E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E8F99B4A-EF09-46B4-A760-A23B8B33112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6BC49D7-5170-41CE-AC2C-108BD8EECC6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BB06F89D-667B-443A-8FE4-CD6D54D495D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68F5920-A7AF-4E08-9625-94FE43DC11B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1D907055-4F2F-495C-A132-FFBAB44287D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62FBAA20-EC44-400C-8D4A-551F8FD7EB2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466044F4-9DB7-4397-8F05-823390E0EF7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CB3675E0-6A7E-40C8-A1EC-0F9AE21C8C3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92B172A-4F74-4E4D-9E0A-237DC023828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3CD627D2-9AA0-4BD4-AA2D-B8D21232C72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BDD2543B-A71E-4197-B5E2-84DBA414B1B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4CB52DDD-C164-44DB-8499-119FB0F069A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13E5E1CC-E598-443D-9B22-0E1B6FFAD3F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21E645B6-0295-4D74-B336-39AB2CE0419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6644A85A-3C29-46E3-B260-E2F4E03147B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53CF382C-F433-4818-9A57-6E744CAF66D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F75D3E5-DB42-4606-AB06-2F97CAB3BEF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1B042921-9B90-440D-A733-E9ACDDC8871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31DD14DA-4F4A-4CC3-889C-79D6DD85CF1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29E2BD20-6FA1-4E6F-A8EB-A97D79FEBA5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F79A7614-67B7-4F43-A0C8-592387AAF32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ED2B3A58-5AC6-4C3E-AE9D-26CAF0D1BF7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6DB9C5F-8C12-4706-94E0-990DB4864CB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56041481-C664-4E48-A1DD-706A439B208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0473A2D-74DB-40EA-A76C-916E561DAAB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C5B279B5-FC80-4DAC-BC8F-172642F8490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F3906D4-1F6C-41B4-A39B-BB089F4F505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6043B27-EA97-47C0-A0B1-ABD732873A7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728F5096-64C6-4572-B545-0226A2B7376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B1CA643E-D202-4F29-8EDF-FD7F8B86E22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E1C1FC5E-06EF-48D3-BFB7-5BE6B0F1ACE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E21030-B9A9-4A6E-B54C-01453EE130D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B8908878-F4C6-4B6E-98CB-10507195136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617E2B9-0481-4251-AE72-FE7CA1918E6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E3D0AC34-642A-4248-B9BE-B8946B4A86A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7B3CFCF0-6E61-453B-AF6A-1FD6699199F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4CB1990E-2E4E-49F3-8E14-05B82C83629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89E2EF91-56C4-4516-B9B5-FE149F36BB6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6C032AE-7738-43B6-B7AD-FD847FF5467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56FF8209-6BD7-4800-A0C8-C30E253F470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FE5E181A-69A4-4136-9F5C-E0CAE04E620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7646828B-2D7A-4E2B-9029-E901272FF37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4779A296-749D-4B2F-9664-E4A4771F3A0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D4FBA7A7-2760-46A0-B285-6F8EE491F86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08CD8A3-5B08-4D6D-B42C-540C8C6FB42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BB835A8B-33DD-4F8C-BFED-523CA2F8ABB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6F73D253-BE96-4F22-9237-D3436ACEFB7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F9E943BE-F4B4-46F3-A7B9-CDE4576482B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F4A3D2DF-02D9-4E85-A95B-E64F06BF32A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7A720ED-08E1-4252-9535-B8D7D5440F8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104F2E3C-D96F-4F5B-838F-7BD10424CD1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741B9B64-344A-4EAF-AE11-60C1E3D87FC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65D4020A-D821-439A-A462-C7EB2DA713E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13B65E50-C190-4D3F-B347-9F1213EB150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EC04B128-0F3F-4E3D-8211-1C2729E70A2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3128C66D-970F-4357-AAA1-196403FCC3F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167581D2-453D-4644-BD3F-04195A5E7D8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C6FCC6-2DE2-4F02-AB5E-C396EF8D0D6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8F0A98C8-CBAF-4A83-8AE6-C0584D6CFD3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689D6236-3760-4CE4-B4BF-EF6D794B64A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AF1CF4C0-1FEA-4813-A936-421F404F280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2F0C330-B77E-430D-8AC9-A46804B2AA9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5A10CB4-A5DB-4C57-AEF5-6678B487B9D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945A4B4-4950-43D9-9ED9-F70A3DB9CA9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9A2B48EE-FA6E-4F97-847C-4987CBF37EE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DFD8C961-3D1D-4E92-9DEF-C0CF761B101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62DCBBE7-C35B-48A6-B59B-FC52F2BEE26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D15A626E-AFC7-4284-A704-B7533F37DFD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B5C47DF7-1412-4887-92EA-224F6DF3C533}"/>
            </a:ext>
          </a:extLst>
        </xdr:cNvPr>
        <xdr:cNvSpPr txBox="1"/>
      </xdr:nvSpPr>
      <xdr:spPr>
        <a:xfrm>
          <a:off x="7054215" y="1149858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94289711-31D8-4ABE-8D26-AD389309610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469B833A-E9D0-4EAA-B10F-580C47AF630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69521D70-8113-4897-A930-1AF525DC455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85436F95-B6AE-4F9E-9196-0DAA46337FF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83B147F1-BA14-49BE-8B46-40823818425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B139E3E7-C12C-485F-BC4B-5E2E7510BA7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71880051-46B1-4E64-BAD0-622C16B38D7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CD037EF2-3C4B-4BAE-8CFF-8BCC8B57FF8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35E87C9-3B91-4A9F-8B52-BD8A1B4C782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984BEF73-5E93-4BF9-8BD8-7A7BE7361F2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3DD00460-C8F3-4D5E-9326-F5797DF1C8E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A5CDF530-7EA0-4DF9-8C06-A86F1C27A12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30CAF1E9-C9C8-47C4-9B1B-9FBE07A0CD6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3EA5BF77-E792-4865-92DD-763FA0CB3E3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20CD6785-2BE2-41F0-A2D6-FC9B27AA04C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1DABF71-E3CD-4C26-9BAF-95A71817A08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F7AE6BD5-BC6D-4D24-A67B-E0F294771C4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A78C1592-AF3F-45D8-9D0E-A9B2EBF0BAA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376CE7BE-09FF-453B-9DE8-6B23F7E62A7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2D07A142-1B44-49A2-95DE-BFD8B5FB935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18327D8F-256E-4EF5-A3CE-B1999B406F3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61ADCB9A-2802-4C71-9340-120873D9E98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AA02EA02-A028-4910-85D1-311822AF414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35214C24-3C40-45D8-B40B-015D9955F70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80920646-D909-448D-81D8-104504B32F9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E2726DA0-E3D7-4C10-B34E-4BC327B9993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640A0E7D-0F22-4669-8119-21C63C32955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F5FDED0C-E969-4ADD-8572-A2CBF2048B8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C4EB1F5-7D4E-4C3E-A31B-70D8C18AA4A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04E3745-5556-46EB-86F8-3A1B3E57997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62DC12A-24A1-4D26-8B81-1F3B82687EE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92810F14-998F-447E-A594-47961389489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BB3779F1-9750-4C0C-A48C-49A95305AA6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3A16F7AA-CDE8-4CEF-87E2-41CFA6B1A99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428E20C-62AF-4F4A-8130-679ED88E373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B0474BF7-45CB-46A7-9F9B-5B1C7B15E3E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28E501D9-1E05-4EFF-AB8C-32E429EFA24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84587EC-25A4-4A95-809D-B6D54483344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F43C0F3-B541-4433-98EE-7E0F185EF74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9AD75696-4623-4E15-AB28-383823271B0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A6DAC7A2-D1C2-4B80-A6DB-E8425800901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6EE32A93-E30D-420E-AE88-8192505BC19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4CE1CD14-1D63-4DD2-8235-9CB4A105C3C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B179DB16-DF25-436A-AFA7-867638140E7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BE9B5BD-5D28-489F-847D-45E29B42443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48D5D31-7756-4EB1-BFC4-F80EFB12870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528B8B72-440C-43D7-8B75-F53C42FA698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51123FA-3780-4E54-A9DD-7EDF4ADC37F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DF75ECC4-EDDE-4D26-B943-527C9011AF3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C6115E16-9C68-43F3-9D24-1FAE7894ECA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3AEA6EA9-F5B3-4C67-849B-51DA2478DD1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21A5E9E9-F3A5-429A-BC0C-5C815C9930F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BB4A8171-4E2B-41EF-BF40-E3AAE7159E6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37054DAB-2E15-4062-A04D-0538744F9D6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A8E0D598-92F5-441C-9417-0403C024CA8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EA6DA23F-42DD-45C9-8E65-281E14B95A5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C3CB84E2-C493-42A2-8EFC-EAC0D18C29F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AB9C2A6D-8964-4CD6-98A4-15F34F646CB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72CB3841-2B30-491F-8D43-4040F364A90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98FD70BF-F351-42D3-9F91-837BC469A86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AA62C604-E9DD-47B9-9CAE-7B9CD7ADF7A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DD8C93E4-015C-4161-AC9D-CC5AD425AA0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D46DE7D0-9291-4189-849A-F0B06736802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6A96C64A-8FD1-4108-8552-97A08A9D89F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A8A6973C-01D3-4126-A942-3FF0A816112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6D79FCFB-750D-4940-9BA0-734F449BE43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6415DB0D-F7D6-4716-9B6B-BF421A5D1A4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17BDC1C4-9CA5-458F-A6A5-D5BFA4202EB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BE48598F-F8DE-4D0B-BDCB-A245B8279C2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D124A552-0D8C-4EA6-948C-223470436F9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7DB7BA24-D94B-456C-9AC2-BB47A01FFAE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4065B00-43C2-490B-9C21-499673D6F36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86A1F4E3-5E30-40F8-A98E-01F4CDAC946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9C27D2D2-D4A2-4455-8163-77FCCDEF7B0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7287CA41-D031-4431-9F51-1C31361219F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AAF139DB-02B5-4E52-89EC-6E1252666F2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A98FD4AB-2AC2-4AF6-849B-CFBC845005C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96F57A7F-F853-43F6-84A8-E71CDB5CD73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C0BDADF0-803B-47F5-B1E0-3992C07F5A9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97FBB1B9-F376-451A-8C74-B3516F424E8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3AAE8C37-B5EE-4333-BA54-88B5A8D79E2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2CB81DBE-BE95-4100-B2BA-66FC9E98CA3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D70B4696-C425-424E-B4B5-CADCC068FF9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51099C8-B1B6-4799-AB97-2EC46148982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7216608E-2E6F-40DA-92AC-5899B9F3E51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CAC8F154-8C05-4A2E-8CB0-71DAB27F7FE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23E66205-A888-43A0-A069-DD97970BD78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D84D1632-5417-4329-8EA5-1922C135311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8590DD06-07C3-483E-A70A-ADA21D3162B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37244291-0EE0-4B9F-BD93-BC78A856752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F0F4A8D8-BEFE-4690-966B-C4FE2A52BC6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C6BC7E85-47B3-4BD2-B55B-7AA66AB04EF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8A63CD89-9E70-49E2-A393-6B229159E72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677B4EB8-6099-4216-9BBE-18392165870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2440CB4C-96B6-4FCC-B651-7B8DE26F072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BB5A6AAA-6D15-4646-A473-820F459B010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C97431B-28D6-4D30-B781-B12463D7A0B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57A3CFE9-62B5-4F38-ADF6-284C75607CB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55006231-BA31-41FD-A583-0E33B4F1BC2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9D2F4CBE-861E-4CF4-94EB-B9BC2CDAE35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CA21BDBA-930A-48FA-BFCC-3D7CEFE7FA7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76A0679-7B05-46A4-A728-F652B7D9D81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8D2C10DB-EB96-48EA-BC80-775898C6360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F721DC49-30FC-433E-B41B-4AD95AB3DDB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82EF0FE2-DAC7-4917-84DB-61246A20EEF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1D90DDF2-777B-42DF-9E2B-795DF4F3622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DBD5C384-F054-4916-9BF8-D728FA82DFC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96FE8DE7-BD3D-4C13-B2FA-16C7313A0B1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6079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230516EC-2775-4378-A983-FD0F6A691BF2}"/>
            </a:ext>
          </a:extLst>
        </xdr:cNvPr>
        <xdr:cNvSpPr txBox="1"/>
      </xdr:nvSpPr>
      <xdr:spPr>
        <a:xfrm>
          <a:off x="7054215" y="1149858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53CBFC5D-30E2-4505-8276-9CACDFBDE21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5F34C3B9-81BE-4B47-AD36-567BB07552A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BC70E60D-F303-43B0-869F-57BEB25C133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15E2A933-2D01-49D2-98DE-2097C355291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7534D42F-97E6-4F3C-8D0F-1513E46D355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85622FFD-3809-49EA-A7A4-8E1E01FE836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21C8A95F-698A-4B3C-86A9-8F16BEE1D50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B8488524-48FF-4E78-8064-F97DC0854B6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2773D2A2-3C45-4B49-AB92-CE1B605365A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EB2179BE-A062-4EDA-9BA1-9C29271CE98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C426060D-A6B2-4E22-8DA9-A07D794CE94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370D8C6A-E4F7-4459-8E87-EF8A4213AB3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7481C73-FCD4-4570-A091-F663E6E4D0F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B8B4C4-7BF6-496B-98E5-A80E1B893AD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F6276C01-988B-46B5-B0C7-21736A4708C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938EFB46-CD53-4E7B-B514-7FD04C2FBD6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208A0C77-BD04-486B-8C95-A935C48F7FC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8D1B5660-CB22-4286-9B41-5B68EA9CD5D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E5B63A8B-EAD9-4FD1-8CEB-D2D25F07C49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2ABA8884-CE4B-4F32-A144-3D37F24F64A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6144D130-D0F1-416B-9527-0B5BB15A79F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F0B00D90-3F51-4684-8195-AA6A7936D02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BA734213-F7E5-4241-92A2-3D12C14E813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7B65CAF9-34AB-4697-A05D-85706B94CE6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D657FD5D-6BD8-4483-A73F-E56CE22D86A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9EE1E026-6992-4671-8409-B240E231353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BC4131C5-30C4-4605-B39C-A840DF1EF56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C352ABE9-78AC-4815-B454-35EF79652B5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6426C1B3-1102-4587-97A6-2D7AF93F60F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8583DDBB-83C0-4A74-95B9-E8880056352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E27842EB-9672-41ED-BBEC-816300EB40E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427B1A2-CC62-4794-B1B5-C6B15269134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BC01CFC6-4B75-48BC-89E1-532452F29E4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2E46FDCD-1734-4918-8DDC-B2F045A86DB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3D4029AE-D1C1-49C1-9F92-C5CBA6FEDFC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2B058961-824F-474A-B145-1027439681C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7CCBA40F-500F-48BE-B453-75BADC72482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9D4E1B1A-0B1C-4325-8C12-4295FBE2167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661CDEA9-2740-4F09-A97A-1C116F958B5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570AE497-4A37-438D-8C09-BEBEDFC4C21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39680150-C230-44BB-8B45-AEFEF3C42CD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A08F6B1B-1CAF-4AC2-B696-4A94BBCC99E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1153EAAE-7412-46D3-813D-37944C865CB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94EF3E7B-88C2-4393-A528-95CD290E745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8E904327-9EAB-4F6A-8E52-5548D95822F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F8E3B291-0B68-4D72-B2A7-92FE65677BA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11E8451E-53AA-45DF-A6EF-9AD59A724A2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E517664F-1665-4D06-BA9C-9FA60728C6E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15A6DC09-A9BE-44DA-9A17-CB45785AE7B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D0B4D64B-06AA-4724-9E30-05F567F6F38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D07DEC2D-8777-4743-A857-B4C831EC7F0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450AC9F3-8057-4873-8B24-34127D3EDCD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E13CE35B-F2F6-45D3-AAA6-F95295BE343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86193175-63B1-45A8-A60F-1935CA1CA2B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331144A6-C4CB-43F6-BDE8-58C46A7ED8F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16C76F6F-38BD-4AB4-B1C1-5D9971D4359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EFD21CAB-4931-474B-97BE-B0652DC715B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F139C722-B077-4B11-91A1-7252490A0CC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308C2C4E-68C0-43F2-A87A-0809940377F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7BBB9049-17DA-41ED-9418-58A4575F645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BC7BF809-2641-4714-B72A-D5F6FF3FF87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882377F6-4F2A-4091-9810-43C01429D12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27711038-A2F2-4C8D-BD4A-BAF15921524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465ED348-0535-43FB-B020-AA3F5C1BAB0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10171FE-6195-4863-B935-824C2F26006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267ECE05-A2A2-41CD-AC1F-72477DA1E4A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C2E6F250-1605-4A4E-A521-C33FFE87408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2CB8D5F-2141-4E0A-A049-7367F6005B8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EB749E75-06C3-4ADF-BAD2-05D1BFEDF89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88DC5963-519A-44CE-A98B-CE3750155F3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8E9793F8-8619-4363-837B-460310862F1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B9AE60A9-3879-46D7-BBF4-3FA3B20322D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E84E10BC-9F2E-4F01-8BE4-A133FB76DE2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12B9242-77DE-4A67-B8AE-C137FD60FA1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7B0CDFB3-CED2-48A9-BF27-C324DB3D264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888AD203-AD7E-4457-98F3-9F04F6AE5A7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A4F20327-0C0B-4A91-8B33-17D05C6CE71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897FE8BE-226D-40BE-89CF-C01FC8FDC89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59BD735B-F2CC-4C9A-A9E2-743E3493215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D8606A7C-439D-465F-9479-F950C6DF142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37967EBA-2052-44FA-B809-2BAAB830B1F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393FB9B7-38DA-41A3-AF3A-4E253579BF1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4C8466E3-9D27-4E87-AF2A-371C439D9EA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FB239B8F-36EC-431F-8E60-638F9018529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D866560E-AD29-4905-9E4D-EF2A3819660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461ACA9C-A01C-47D1-ACE7-5427EF8B098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DFC9F929-B54F-4F68-9570-077789E00B3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749D0820-2A4C-4426-B084-B7E3DF7F339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17A090D0-205D-44B9-9C92-8583F0A72E2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4D7DB361-F5C4-46E3-8A42-202656C7EBC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DFFE0797-71E3-4149-A127-F28A381F63F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D80526AB-8809-4071-993F-534C17DEB20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290DC6F6-0E06-460F-89F0-035A2DE2472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AC7AF175-BA5B-4BE4-AD6D-4ED4006A9E0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AD3D3B4A-3371-41F6-80A6-12E05A733E1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EA1CA46B-A4FB-4D8B-A4DA-916179B1873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BF36B010-0CF3-4532-8DCE-4D86E73E4B3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B6642106-CE1B-455C-B33D-1739BB2A089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1D9B4A66-7ABD-4D10-B474-CCC6A4D7E2E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D4769298-7C87-4954-B2F7-A5A98D4E0FE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FC28ACBE-6986-4D7A-8F15-4934F206B9C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1BAF3126-85C4-46F3-9185-B51B22BEAA3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B8496366-4656-4CD6-86BC-7F69936C29B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23482072-BEA7-41A0-9CE9-98E87B2246C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DBAEC17D-7C33-4C4C-8FBC-CC9370E8898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A428ED97-D1BB-4065-8D7D-20D8E4207F9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413AD5AD-0C41-4CA2-94EC-7F04ADAC745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D3BAD0D2-DAD7-4DAF-8C6E-8623AE6CC3B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947550-87C8-420E-9843-2064F5126097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9B9EE97-9BFB-4F69-99BE-1AA6C1B1D3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2525000-4B68-44F6-9246-FE1D5DC5B6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39DADA7-863F-4B40-ABFD-C11E16F111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A4AADD-E7C0-464D-A971-E4B69C661B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F0692A-CACF-4C98-8858-0B36903BC2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A27024C-5906-44FB-9628-CCCD97A1C3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429536E-A008-4537-BFEC-D274F69B2E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3330313-397C-4DA3-9347-ED3E430F03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A1D1099-286B-4DD3-8146-31F34EB5FB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9AC9116-421E-415F-8C39-E424369F93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10CB5C2-D152-47AC-BA18-353D990A1A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CF3D674-C4C3-4E5B-BABB-72170C32F4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4CAA38C-9832-4AB6-919F-20A6022214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F637DE7-06FD-4DCD-A605-06F65846C8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67497F4-800C-4116-A86D-B9757386BB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A6F97B5-E2C8-4A35-B640-E179560BDE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1678EBE-B116-4A8F-A87A-932CC979CD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627DE0-76A7-48D7-B738-C703050376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7DD00B6-BB8D-43F2-8119-7675B54019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063DF75-0D6C-4974-BA51-E9A8C70670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8490EAE-E518-45FD-9D17-7A3FC01D60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5EC0C48-5426-42A3-883D-8BA4C806AB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BAAB76C-9120-4A82-BD28-40C738F904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5226440-10A1-4782-A284-9445F4C94E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6733194-E461-4B4F-9AA5-A721418D02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E9C1D66-A74D-455E-A9AB-93394CD36D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CE71B62-80DD-4401-9572-119577364E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22D1BE1-B878-40B7-B7BD-E791DE04F2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B893B5C-B312-43A4-9DC8-9C18E07BC2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A176CD2-2E9F-4FDF-9557-0FCFBF2675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58A3B0B-C3A6-47C8-9157-B58DCD8F0A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38D427E-3344-4FAF-A49F-8CF4D1A909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4C06508-5124-4D4B-A8AA-7147FEAD17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1D783B1-A4B6-450A-B093-CBEE128099E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F454002-EFB4-4670-9DA3-B04149BE16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F7A0ECE-E9E0-4E60-83D9-34D8A761BB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74AB9F7-3B15-4391-82E0-E411963709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FA6E1F8-546E-4356-BE3B-0B20812725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3DA5E67-2E79-40B8-B091-2517F95E8D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DA14B91-4AA6-472F-91E8-65F47860B1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0AAC75D-06B0-4ADD-A7D1-73CC7184F3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9AE9D5A-CAA5-45D3-85F7-C037635D85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E9DDEF6-D46C-4B86-9AFC-90FE246CD7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C611E0F-4A3C-4016-A0C8-35E5E80D4C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218300C-94AB-44D0-8756-3F3CA7AB93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3708D6C-500C-4329-895A-BAFF8FB3BD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2CA1691-29E5-4453-9E7D-627A3FB8F5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8C186FF-E9D2-4AEC-902B-1AB7478AB2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12AD383-3734-40B2-B690-C250D21F87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C507F3F-2698-4128-90C2-870FB02E78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A2DF0FC-4BA1-4F35-A8CA-6C3794BFC6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C0AACC5-CCE4-4C06-8396-3243F86CC2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AEA5721-6F96-4148-B851-DA127C4FE1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809B03-35FC-4564-A6C9-B9C4ABFC49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74DBB1F-3581-4E00-8845-17B8FC8097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5B4A008-4DD5-4472-A760-5035D0B696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F3E6B6D-B003-491B-A6DE-D0C92EF0F7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8CD0240-377F-4F39-887D-6BEF67BF5F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9FF3BF0-0370-44D1-B031-48CD495294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2EDDFC5-4D80-41B1-BBAA-0303B320AC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590FF72-6E56-4695-BE6E-C0ED226FF1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D2139DD-2B5D-4D2A-A64B-9B6C7FF4A1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D5C7371-CC42-4178-9715-B009A6784A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9875FFF-E008-45CC-902F-95BAFDD6F3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56F3471-236F-4F6C-8E03-94A3EEEA3B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9A040F6-DED2-41B7-A52C-9ABBAF0EC0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8B90FF4-71EA-4C2C-8953-04918429D4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A7D094C-B23E-40C3-ACB8-A7CE7B8E8B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995B579-B30A-4CC2-A5C2-30E128B1A1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44393F9-9796-40DB-9EF9-B2C888FF9E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F1176FD-8777-4B81-9A9C-9D515152B3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2D00718-854C-487E-860B-F5EC2611DF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0CE4B34-8CD0-4A20-8D8A-F1546EE319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D352879-E0E4-4594-8FB3-6CC363796B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BF39AB6-FD04-41A0-8000-D0AE3E2A3C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7CD0FE9-CC28-4D9D-8582-B88587F6EB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81AA90E-756F-4A28-B7E2-EB6F5EE7D8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5EC120E-8ECC-4F0E-93AF-879FAB8CA1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A1E8CC9-A13D-4BA3-8F5C-F1650291FC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213A55A-147C-4D9F-AF4F-AB39E1B83D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5047938-A975-4004-BEB4-E3DA7A6F5D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1C1B273-38ED-42F1-A600-D6CF385811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2A01F82-162D-429F-92AE-DB4F5545E3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D11EB5F-E0A6-4991-A476-CFE15FA97F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82B1D3C-BEA1-4ED6-BCA3-787E75B277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AD8E04E-0ACF-45AE-8F41-B4FD93E3F6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C73C88A-5D44-4302-8FF9-D512C1BDFD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49AA9E3-94EB-4E43-860D-834600E24F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87484BA-6B3E-4C1C-A5B8-7F4236A123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967556F-73C7-4037-A163-59E7680EC3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30CEF01-5BEE-4382-9389-D04E5CA869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D4D0BAD-1AAE-48FC-A614-2096841A3A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BA8BE96-DF24-4FC0-A898-6B17FAC6C5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32BF3A5-CDE8-464C-B4CA-C2F5B086C8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42EB6A6-D7D6-43AA-A48B-43E14D5B1C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BBF4F4B-9C20-4180-8433-9CF7C60E08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33F0860-1A21-4E7F-BE04-E9720A67F1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03B7A08-6AB9-4C2A-A63D-C39199D073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389FCC7-CB7D-4BF9-A3B1-60EA018045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D23AA13-21F9-4660-8AEF-0631203AD7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2696C2B-2675-4CE2-91F7-F13967575F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7342E5F-18BF-4D7C-B05B-AC5419770D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998A631-F84B-457E-8540-0823A1BB48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B0E0A12-1D7B-4D7D-9069-6AA045B8B1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F8CF2FD-8C7C-4A09-A18B-CE5CEBB9E4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C933E094-C99D-4B40-A59E-3394B2E62A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C8E5DF2-351B-4796-B245-DF21C0599A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823290F-525F-4E51-ADDC-174AAE0E14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B66B107-3200-4D17-A7FC-E6D46291EDB7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C2745EF-C83C-4D2C-B0C3-27F9C3E3F5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4D7228E-895C-4790-A22F-6782B0131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1248682-3A90-46CC-B754-B67EBA4876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AEF24CF-0993-4837-8F52-5DD4509817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7D068551-BDEB-4B39-B639-38D0019EA2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43EE8E4-5043-4A33-8E45-D3B8B79763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C25F97A-E6F4-46B2-B4AE-412C8DBCEF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4AB14CB-CA5A-4E05-A22C-0C060F55B7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70BE1A1-E6CF-4A71-B984-E694FB16C2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51F2FE1-7838-4F5C-8BAE-FD3294B71A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3B996865-6B27-4517-9539-2679165B2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D05A490-757F-4EE7-B09A-E0FD756D65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5E5ADFD-2CF1-4046-8002-6E32387754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35BE235-17DE-4ABC-AA31-F8DE2E1361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37296BD-1D39-427D-BEEF-C2B77EF718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F7709-7EE0-435C-9630-2489C076B5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4238746-ED97-4AC8-8AF0-31B5F87DE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5A738DF-0E66-45B1-8E26-AE8EE4313C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F7A4978A-9B33-47B3-A4FA-86A8417C77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799AEA4-965B-493C-98F4-4A2E3B7FD9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5F63904-2D38-4B4A-AAAE-ED13803A34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4A6A88E-8CC2-4FC2-A975-ED18B3C68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27EAD3BD-ADE9-40A6-9FF1-B583D21959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2FC5A8B-7D56-4329-B632-3F3FED5995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EFC60913-32FC-4FC0-AD37-95E2FD8B6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A9D193E-08A6-4694-A3E4-88D289EF19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CB7B748-9E04-47BD-8417-37192CF3DB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19482DF-C77C-40B4-ACD0-8E590B8F2C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92E61CD-64DE-4B13-9DEE-02DAF37C15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BB2EFA50-021E-4400-91DA-CBBC72112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FC3BAEA-0BCF-4BF2-B9A4-499374A1A1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AF4B415-DB92-4460-9C32-F1B3E44F44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293D17B-916A-4459-B142-1D4F0C21EC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FDB034A-5702-4D76-BEF3-D83A7F49A8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78BD06D-78DC-4C1E-A2A5-40FDAD9374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870D290F-74E9-48E5-8460-972BA57996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920B510-4C71-420C-B6F7-12ECE4F8D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1B051439-5F53-47A1-AF7E-3EBDC0165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219082-91A8-4D1A-ACFF-1C31043C57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B97421F-F319-40AE-B419-F433DCDB0D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DB98366-C978-4B93-9008-3505A5D88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EECEB63-9399-4A1A-B20A-5A6A0CDC99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78E21D2-3FED-4047-A494-FA11747BB5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5109453-04F5-4B63-8812-52DE744C1F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A7A9CD5-BE13-4C33-A030-FE3317287F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8CC85CD-3A44-4CD2-9D5A-BAA1EC7415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575DC16-6E11-44A7-BF52-AC15B367C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DCA44F9-DE40-4B8D-A7E7-306D41D48A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31AC949-935B-49D1-A29E-31FEAA4870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998E61B-0341-49AF-BF31-A3A1E5737F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5C28AD7-8CD3-4CCB-BECF-15420A815E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B58BDB13-C047-41DD-9BDC-E4266B4CAA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DC471AE-FFB5-45A4-855D-602C79B5B0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2BAAFDAF-E27D-465F-81B0-D5228DB15D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DAC8C55-96F6-4D06-A57F-87D094FB0C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797E597-6046-45D4-B454-A6870CDA6C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BFA533B8-8944-4C18-809A-CC3306E915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7703E650-5FCD-465E-86F9-63464BAACC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922626E-AD2E-49E5-AB23-5A8E41405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87732E5-B7E4-452E-B4A1-2DF6D1969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B5375F5-16F7-4A2C-9F78-B3576B9332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60791722-8652-45C7-ABB4-525F22FEAC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4EE57E7-84B1-46C7-8854-52E8951288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32FD1631-2514-4948-A978-DA7C866EFB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A3C1D95-0A51-4B30-BE6E-B406D4327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E0B2FF0-DF4D-49B2-BA04-F230F9FF64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73C9C4C-64C1-4B25-8537-BE7D90B400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9CF73327-4C50-4835-B3C1-277BDF2493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8D43771B-C841-4614-8685-821739461B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D7D3809-E06B-40E6-8710-A6D66B1A8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47D0931-5BC7-4D2C-88B8-6DCE475DA4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C806CF9-2A06-4800-8F63-0B21F4DCA4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8D072D8-9892-4232-9D6B-51815D5D1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F44D459-4181-41AF-B4E9-83B331B80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6D21685-98A6-4E91-87B2-41A1D88F97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7B6CD6F-1585-4166-8A0C-8FF1FE1901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840B017-FADE-4A12-9322-3D1876B4CC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4119BF55-8907-4EE4-97D6-40D6A740EC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8C94704-3384-437C-877B-B88892F402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7AFD12D-9917-45A2-BF06-5B61AC04D8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1CA8B0C-A2D7-42DD-8C0B-697481353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EA0A5B2-07D3-403E-B904-C41C0DEFBE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76C2535-8155-45BD-ADE6-7A573DE529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AB368C4-6A67-4AC0-B200-7684D4533D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ADC5E4E-40F3-477D-802C-327DBEA961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E51543B-B858-4C9E-AEBA-E4F9E72668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6E2C5BC5-BC20-4F67-9CC3-B71653C494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2F2379D-7A4D-4042-BD35-026FC3D011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3E3CE7A-B276-46E2-9BF7-538F1F1222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C135A30-11C8-434B-BE36-109C5314E8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DB5A508-0D2F-41AA-8504-587EF2C69C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A1CD52A-08A4-493B-8FFB-27657142D1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8FF7E0E-5106-4770-ACB2-4382447BDC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F847FE2-B0FB-4C29-A185-F08F56D1D2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DC2D5522-59B3-4781-963D-34FDDB3CB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5BF72A7-09D7-431C-89CB-9127C4122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88C4502-CC4C-4074-8862-32E74E1630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FB6D5FC7-613B-425A-A6B6-C2487A58FE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82BF56F-A850-48C3-9803-240CFECA07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58EEBA9-3558-45FB-8004-EC570FA387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D9221DA-95F8-483F-83A7-DF57E6BFAF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6A004AF9-EF33-42FF-BCFA-12CCA1C630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6621FC9-516D-4ACD-A758-B7DA848C4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E1EC897-0768-49EB-AFE2-63D7F41CBB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84625B89-FCF7-4F2F-BC66-C261F787F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A00B556-C071-441E-9D5E-D36D5C8C5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B0D0721F-C9DB-41F6-80DA-D29A03BABD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BDDEB63A-6F79-4BED-9B5B-F47A20D8A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7681757-7DD1-4E6D-90B9-29FEEDCE353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A351681-B09D-4A42-8566-F42C869097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20B1C1B-4131-48D9-A18D-CDDBF0118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790EA97-2B64-44A3-AC67-C5DDC54815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708A786-EBF4-4F60-8DEC-B5D4507C41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977BCD8E-A1B5-4F8E-AEAF-D236F64DD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98AFF819-18AF-49B9-96C3-317EF736CA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2F2B895-3AF7-4A03-958A-0FDB969C80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BE1A1297-39AB-41E0-B2AD-BCFAEA4741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EBAD32F3-B3F2-4E46-9AB2-DE45E0FB7E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2321C3B-076E-46AE-BD83-DE9AC9583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51ED4FBF-A9B7-453D-8B17-50F47E63FD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74915D0C-0CD1-4DAE-8FC0-553C26C94A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BE5E564-3542-4B93-A590-129EE398B1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5B2B0A89-A577-4066-AA5D-D15C744BDE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484C334D-220D-466B-8267-567CFFF11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8851BC7-2CCB-494E-A326-1F3DE09597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FD5A4C5B-FE22-4112-88D1-3E339F470F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E3A28FB-B7A6-4468-A7DD-83473AE63E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56CB89F-0DC4-43DA-AD04-8C24EEE101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05A4451-CCB4-455B-90CE-22FA36E42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9C51D325-F157-4101-9266-FE744491F5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A695D0CF-57D2-4528-8CF1-A4AD29A560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0CC5978-EF62-4048-A685-5BFC361F3F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9126AC6F-9B81-43A0-9D72-F098AB8D66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6067FD65-0EB9-4822-8B19-4E46C8A9B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1F3B9C0-4B75-4A6D-809B-C2F833B43D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E2EB865-531F-4C2C-889E-920C7174C9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61FFFED-6D00-4B80-A90B-B3A6BA2A5E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E5AA8A9-62D3-4612-A392-0864DA29BB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5D3B5791-4946-425D-BBBF-A18C3CC0C1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6256DFB-0E98-4230-BAD0-53B27DE04D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9B46B57B-D8C2-4491-B619-5D39FB13ED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D57E911E-07E1-4B83-A3F2-D4EF8C747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79B69FA-9BBE-491E-B77B-15326A939C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A470CBB-770D-48F2-B146-FD2D612AE4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DA361FC-A3A4-482A-AA88-7B38C1C0A7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32AB9EC-C6A1-43D7-A74F-88CFE4A39A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E9CDF0EA-96CD-452D-936C-1725713160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DD1EEBE3-D9CE-4EE0-92A7-A0E9324AC3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F236D7B9-6783-458C-816F-25F4004E01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4DBC1F4-5DB9-4665-B47C-6647259D5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F41CF9BE-FA33-4829-982F-2135695111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13522ED-BBD4-4DD4-97F5-693A277960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1485A7A6-0574-4D75-ABD0-CBFA9C39EA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00D5075-A909-4647-B1FE-AEB918B5FF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358BCB1-7FC8-4E4B-90A6-C465CC0419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39494EA7-9A28-409F-ADFE-25147F98B2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F4FB4C9-195E-415B-BD00-54577B4E46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BD3003-0CC7-4DA7-B7D8-D6497DB136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771606A-3B84-4719-80EF-911F8DB76E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D03D57A8-328A-41CE-BA57-DAC6E91339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115880E3-5449-46E8-8EA8-9BAC0581D4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7AFF7FB-37E5-4DDB-8B17-59FA578033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C1996BE7-E643-449E-B0EB-E87C1A6D46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F3192C3F-E901-4C79-86E0-D2F93F7174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97FCC44-3453-45D2-9DF5-B4D1278957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CBEB4AD-0A3B-4152-91DD-2A60C6384C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7DEB82B2-038B-470B-9C0A-9A46EAB2C3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9F18806-C513-45C7-85EA-95E146AF8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6AA7CE29-39A3-419A-BBF6-8615A00FB6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1553A69-1708-4BB2-A727-8203276076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3E3AE1B-DABD-4F66-9C35-BFEB555F06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6D4573D-BA01-4FD3-90CD-859AF5ECD0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1F86F5A-3D17-428D-A4BB-B87C6385A7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AA7BA5F9-6C1E-4CC3-8531-3AE2CE61B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9224B7F7-9174-4EB4-B147-601B319BD1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6B4E2C0-F580-4052-9E1E-6D24F4AAB8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DA618BED-D13E-4207-9110-46862CDD6A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828B54C4-E477-4B6A-AE52-58B195A9D8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5D5028B-D6F6-4D6D-94AE-1A019004C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4A04A8D-8D53-4017-935F-4EF681B25E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343B02E-5643-4E3B-965D-A3B672C993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EC94616-B8FF-4908-BC2E-E4672709A1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DC3FBA-7604-4AB1-A24A-159B838D96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9998430-512F-40F2-86B8-FD3EE2373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63BC1E0-DDA8-41ED-BCF0-F109C6CAA5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7C941593-9674-4957-A755-566AF4AFED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D2098834-D03F-4B98-BBD6-3AE213C34F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B6938380-8B21-4401-A1CB-4014E0B239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52A2F328-D97D-4D37-B746-19334CE44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C2879CD-9627-4D57-A846-9604B883EC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C8417ABD-9A52-412C-9825-3ADA5E1AB3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6271679-DEB8-4927-A453-6E47B869BC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62479779-E6A3-44A8-841A-08CA9EF350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A08895D1-E5AF-4487-964F-145700D07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BA4D6C6F-00AC-411F-BE79-B8A083102C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CF44E2D1-66D4-40F7-A8A0-6270E6394A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F29456F-CFC7-4356-92E2-730BFF767E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4FF8CB6D-40A4-4F99-BAB1-5A5BF698E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E8353BF1-8733-4261-A526-D4BEBD6E7C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A966C8C0-70BD-4242-A030-AE83B1D41B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90B48E4E-67B2-4EFD-A853-E0D6C23A9E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32F64994-82D0-4319-8EFB-A7C878A5BF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E4F76B3-71A8-4CA5-950D-D91E1268B7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61A6EBA1-3430-4F4A-A4D1-861224C4F5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96F37FA-16DF-4974-829C-43CFC3B25D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F60004C6-D0DB-4551-86E9-283A6B3E01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19CB4B6F-821D-47C6-9F5F-740439DAC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B0B9DC20-4C7C-4066-8E73-B38770236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A0A121E-E1CC-4546-BB05-C87822FF3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10CFA33-54F1-4FD7-B7BD-C257D774D3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77787FFD-4D65-4E55-B180-0010C5B9A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547DFD93-F0F5-4073-9A32-89C28EBFDD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54852D4A-98D9-455E-A7DC-CDCF0103D2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3EB29E8F-E8DF-470F-BB79-77695F3151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DDF99C99-E08A-4EF0-875A-3F902E721C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84314D6-8D8B-4459-AF55-83756E78FF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DD71B815-C73A-4D63-B434-977EC37EF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7A316D1-1437-48E8-BC39-23B371CFABFC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64636F96-09BF-4A59-AC97-A11775B060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4EC5034-3A41-46EE-BCA4-2D6024E6ED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6CC956D-041B-45D0-8506-91D31A2147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765BDDA-AF10-48F3-B473-06174A23A7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4CE26786-105A-44F1-B4DF-19BBA35738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651C1CCE-685A-43B2-A9B4-C30B53CDF6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121FF2E-2762-4AC8-8C79-1EF957ED66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9D102EB3-2184-44AB-922C-0E4517A876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EB0D590-ED03-43CE-86DC-CF00FAF90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C550429-89B0-46E0-A6ED-B558D1C947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F536696D-BAD5-477B-8CE5-E6148B1D2B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FCC2E521-AF06-43CD-8AED-AA4BF43BB7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FE695F11-55DD-4E4B-A9C6-B548DF6E02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FF447DE-302B-4832-BF44-4A8DA0E831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5B22742F-4A4E-4A1D-BFA6-59EC1A154A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57A25D34-B83B-4270-BC32-2B0B820F84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1C821DC6-B103-4C4F-BE36-D8CF6AD045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F3126AC4-2958-422D-8CCF-B88A08FC82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6D1EE6C0-092D-4EC9-B988-D3F13C02EA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CBCA8E1D-BFFB-4324-9E99-D4054548E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207908E9-C38E-4371-A0EC-EDCC32753E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BB5A7732-7DC2-43DE-9A51-B8DA6B2B09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EFC6B2E-0C01-4243-8E5C-827647FFAE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6F822794-81C7-498E-AFDC-5DA989C92B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17C2509D-F501-4073-8910-7D1751CB1B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55E51A96-3ECB-4B7F-93F2-CFEEB3536F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EDCED389-17CE-4663-B78E-F0468AA5D9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F2BB0CC-0B14-478C-B254-A26A8848B9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6588B957-FF35-4FF0-8621-26DC242E1C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7EC6863-ADD8-4C80-9C5C-C8C1A68E58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D43C579E-2A11-49C9-89D9-6CBE2739A0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79F34F61-DC64-493B-AE2D-2958F30581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1827BA01-29AB-45BE-BC5C-86F9045E00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520FADA-62B4-4159-A954-D8426F9915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9485EDF-DC4E-4746-8724-DBB011D918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72070C0-703A-43BF-9763-FBCDE42338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C8503000-D51F-4E8A-B84A-B739ED2FF3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24F8320-CC08-4D72-9D95-B8672CA2C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B9CA4CCB-D4F5-4AF0-AC06-24CD8EB876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2019E2DC-4831-494B-91BB-35D4AF40F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24438605-06B4-43AB-B65A-F42306CDCE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2B0EDADD-D5D1-450E-A88F-500A9EA11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BD513E57-C59F-4B38-A308-B85F2BC157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BE8A1DF-969A-4A8A-A388-E922D16832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0B01CC8-6669-4459-AC74-DC18C11E7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38E900D-9D17-4214-8327-FB72889C9E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17E4C59-0EAF-4A02-9BA4-36C62E7A67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9A34C1B2-FCA6-4F26-BF30-560FCE9091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49AAFF57-85A5-474E-A7CC-8ECF54D091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2A4844B-40A1-4330-9BE1-AF5778F408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DA41C55-1128-41EE-A839-C6B0F0863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1B1A87B-AB60-4600-8F2C-597A252EE1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4E404278-0846-402E-9144-C77019676B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E7EC8853-44CF-43F3-9A46-04E796FEC7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B1E16CC-354B-4E98-8C5F-193AFF8C52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C0927E5A-0849-4D8B-9C0F-D231CEA7C7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98D4F23-D680-4214-B765-E49F4D3732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DA2ABACB-4D3F-4383-A9E5-1AB283DD9C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4BE714D0-480D-40AB-9330-03175DA3A7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385FFE9B-98CA-49F1-ACA2-97028F1005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AC9292A8-01D0-4A7B-8452-5C4717944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57AD3F8-74D8-4C68-B24B-AAA7D4D968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1991835C-239B-41F3-8660-84F7238BC8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CF9946A5-CFDE-41EE-92EC-D3D3E00DBA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37AB64B-092A-47A6-B5AD-9319FBE6A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3592E51-6E4E-4040-9B76-0706027333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3B0E88C6-D1F3-4A6D-9371-028DC5D815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31CCF503-7005-4165-97F8-F95503DD1C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A7596BE-13FE-46E7-9B6F-EDB5D0AFF6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C85C9845-6051-44F2-BB9F-D6C710DC8E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358DF97-E892-4D02-BE19-927CDA4217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4BB0142D-0365-496B-89EE-140451CF38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B0605017-774E-4A13-9AAD-7FE88A0C93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3F2A5B2-AE85-4BA4-8275-49C21FA4A3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865DF6EE-644B-4E09-85E0-8190837DA7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422058A5-98AA-4965-BCC2-D085FC8DE4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8D85E140-C61A-47A3-8516-A4E882FC8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F1E94F7-7B3A-4F79-A462-446D730FC2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E1E9488E-3D30-4F1B-A894-CC80381A5A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5FB4C9D4-1711-4FCA-B70F-2CAE1EAB64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D6E64D4-3563-47CB-874C-0C4CC67D5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5302F80-CA74-44BF-B1FC-966E761CF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2B317694-B952-4EE6-9CF5-9C15EDB5D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5A925A8-8899-4ED4-AD56-49E0057BBC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4DE3247-0AD4-458A-B78A-5FFD71209F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4ABA269C-C7D6-46D3-9CE7-2DF0591326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27081AFE-A354-4D69-9B1A-89BC8F345F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EB5202BF-9787-4F39-8C3A-5800F20782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D5C37D9-3BAE-4D1D-81E3-000E56D31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48C2B828-9C9A-48A0-9A86-61EB421E8C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1B8683F-8932-4F06-ADAE-5D10605409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4A48077-6BA1-4F62-BBFC-7BF92A35BC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7436B19B-2158-49AB-A04A-3BCE994EEB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B183905C-C434-42F4-A2AC-989C61F4A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B1FC01EE-A082-4449-828F-81A4386F65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46A6C8EF-D513-4959-90E0-46BA41C2D2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DAF212A-7236-495F-BBFE-990D3C2A2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1BEAA1D-4367-48EC-9CA9-339DE63B9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EB5FCDE4-9301-4165-A1B4-54F18E0601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281F0858-31A0-47B7-8EF9-26180D48D3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178EC497-A3BB-43CF-8723-E0978B7B75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58BAC062-845A-48C9-9BE3-83DCD3E800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DC47A0D7-40F6-449F-85AF-9C58BF8BA6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90139D-8C2A-4E26-938C-FE55CC379C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AAFD6336-4339-4343-93F8-D01BE5E76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7E640577-7CE5-40E2-B3EE-DC112239CA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782C8A1D-D230-4F2D-8FFE-6DBA787D58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80CE9F32-6373-4D22-828E-EA527C70E1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4CFFBA9-3C9D-412C-AEE7-10265392D57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209AE707-AA97-4532-93B5-B2E0BDA8E8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1389E95F-0177-410C-86B5-837DBEA258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70E4F64A-AA99-46E5-9D25-911190E793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6032D304-EA66-4FB8-A789-A66FEB309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4B51D3A-8092-48DF-B242-B73C97669D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1DB04ED0-4C13-47C3-8F23-191D94C17E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10BF8055-E076-43EB-B578-5AFB3D891B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6D07FAA8-CE98-468A-BAB1-DC4E80313E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9C7897EC-6CC9-4590-89E1-00ADD9A33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7ABD73F2-1E28-44D0-92DE-E03899BA8E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D6936B7C-3384-4D7A-A010-991B4A4A63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4C37386D-FF69-41AB-BC12-909FBB22A5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A6FCC013-24BE-4A19-87F2-0F9A96961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187B4F86-483E-476E-AD72-8526A08E14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1CB24B80-4926-43FA-9863-C1944A5E7C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4C51F7C8-6F24-4C66-B97E-618C3AD1F8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6131A988-8A95-4FCA-AB19-376E1A44A8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B51B1DC6-CB54-46C9-A987-7603C51CA6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95C8ADA9-4766-40DC-A1E6-90BF362158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1017D1D9-C913-4028-9394-32C7663B39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C6F41508-8F13-48A0-A157-4A300FAE7B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B6501CC-8513-49D2-81DD-02106DA600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D577B42C-CDEC-4226-BB2F-AC2A215A71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22234BCD-7F07-4D52-97C8-ABDFE35600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72C2629A-D854-4F47-ADDB-F2FC06150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91707067-F75D-47DC-AB6D-72F37651DC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A83D7A37-1E54-4F5E-929C-BD9A4A4EB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7D8199F4-5959-459D-9311-4823023D6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90EC014F-F748-4351-962D-C0C9DD9C18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E1A6CA79-C816-43FF-85EA-B610C4302D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91BBBC9-FE77-49E7-93CA-0B246FB56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F2A2E9BE-218C-4ED3-A7E6-0E028A85F7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82795FE5-D6C1-447A-A3EC-930457204F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7CE99C99-9226-4D61-80B7-3E97380B5D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34821E3-C95E-4365-909E-DCA6B70A1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9F4E79A-BB61-4539-95C8-ACCB08CA7F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97246B3C-FF0A-45EC-991A-2FD683B549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1756D39B-B14B-46DD-9A9A-5C01148AA1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2FA5F96-A40D-4A6B-BAFB-6B050E20AA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73F037CF-39ED-47E1-B0C3-BBA757B8F1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D03F96E5-7E0B-40B0-A116-CDFE64C036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DE9AB940-46A8-4D02-A1F5-D69874F582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283E604B-C4E2-4620-A23C-DB8A268A2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2497675A-BB7F-45A1-9ACF-63B16ECED8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F6B9F99A-DCE1-4B9F-A81C-52E0C8D906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92E43E1E-D48B-492C-AF54-7594E10E64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D1381008-E058-4839-AEBE-A2F42C2378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05CCAB9-62F6-4A9E-A1C5-2731C6E96D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D4310C2B-1BA7-4494-A598-351F08BDCF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C12A4426-D2B2-45FB-8321-6CA7961BF6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2BD2278-6F9D-41A4-AFF6-7F1344FE27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720EFF9D-97DC-4A18-82FC-C6CF27E0B3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A8308E21-C24D-4B2C-98A1-23C2CC19D3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C7A1B94-EC66-43BD-90A6-2644FAF55C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5F42ED91-590C-48CE-9E4A-FA466168B0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90F9D009-485E-47E7-AEAC-AFD5E09E9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7A5F4C11-FBCF-4383-9C9B-C53628EA0D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63A96632-F9D6-41EF-B763-E2D497FBC4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DC562BE9-C525-4337-B212-C534586EEF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CAD3C6CF-82D4-410F-B7F8-6E67BA6D07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850D8CED-3494-4F1E-87EC-BA90D1651B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A3CCFE1-ABB5-4093-BE0D-DCAFBF2E3E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4109386-6450-49E7-AC2E-D0C0CB24F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51E65E12-4E45-4F6B-87FD-16FDA2FA40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F80FC4BD-960A-4A13-A036-472F8A6CE6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A1A9F6AA-973F-4043-AAA5-FAA70AD3F3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DC68F02B-BC30-4637-8481-D78ECD8600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80F21CA7-44CC-457A-A137-1FDF7B792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B5D62CC4-ED60-41BE-8872-B36DD198B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4FDC49E6-45D4-4431-A4FA-C3A2C9970A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B80B9FD-1EF6-4D03-B64D-1668202AC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17C3D715-2039-4779-AE3E-43A18ED6C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E06D4D3F-1EAD-42D6-9FCC-A7D10DC766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37F12F02-45A4-4F83-AE17-76283F2A2A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52587A34-C69C-4DC7-BCED-6BE37FD65C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5A0BBE97-2043-4981-A44F-5785665615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8E02BD52-6B82-406A-AC5C-B2716FC97F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44E8004C-3D94-4909-A22F-01C7CCF7C3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D612A98B-D12A-4E8A-8AAE-BDC966166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8FF812F1-8B40-44E8-AA09-50ED75D640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551998B4-D0F7-4230-AEC7-2518B1564A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9BEA401D-C253-4D5C-9CDE-DD4B6A495A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C3E774ED-9E1A-4191-B2CC-0BAAF472A5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9E93F2C-6799-48F0-BB44-D667DE893E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B1A15DAC-C16A-4FBC-8DF2-307B2C41BC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E8D989B1-FE14-4B90-A2F6-0E070DE064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C7C3ADD8-F12D-427D-94AE-C81528E4C4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E7CD2ECA-CD4C-4A83-B969-C1857EC995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F7CE5952-F627-482B-8318-29F02BF7D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CB1B5AA1-00DE-4AD9-89CA-741268FBC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7D5406FF-7C24-4529-A00D-D6034623DF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B5E92082-3AB3-4F1E-AF29-F4AD456EBF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E382FB6-3D6E-4145-9A6B-1A9B59B6A9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11A325C8-13DC-4490-9186-BF6EE99A75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9BEC44CD-6A6A-469A-86D8-5D71BBDA14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E3DD0E51-E2D4-494C-800D-E64697D7F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7FEE6EC7-0971-4948-B3EA-57179CA637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92CB5C7D-35F9-4560-8D2A-974C96F617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6CBEC140-7398-4ED0-9D44-DEFF0EDC37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9A3AAB6D-4A2A-4E39-8569-07CB91996E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E228997A-EDE1-4099-AA80-AF79A5D79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ECFA6DF6-B3DE-401E-818C-0293A0192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536075B9-A275-4EEE-8BDC-A04B74967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A63AAC69-DC35-451C-B5DE-29C8FD1A3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95A37DD-5378-42F6-86F9-D58E68A166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F4979733-CD32-449F-9D92-680B7E5138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FBE2EDD3-F9F6-4AC9-AC6B-61C34F2EA5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994C4C6-BE04-4839-B0FB-526B36B2FD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ACDFA7FB-EF49-4C8A-B1A0-BBB4F505B74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218162BF-E84F-46B8-AFEE-28425EDC6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B66562B4-F5E9-4422-A3B1-0ADF2A1E0D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3B69AA9-D122-4E5A-96D0-0AE8B21009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AA6297EE-8FB9-4ACA-AEFD-92663486F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DB8D2D72-5FA5-41DD-8B85-92DCE33437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9D8CFB24-5EFF-4C34-8133-CC025C702C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AAF079D6-3A9B-4288-80D3-30364B7D8D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16769950-736E-484F-B208-C1C8C726C7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AA037E17-C8A0-4D66-9E39-3164EB932C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F4C0BD5F-E3B5-4923-B2C9-3C020CC9B5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D246DB69-64A0-433F-9403-8559082728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45385E63-6ACB-4186-9F54-06E029B85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60D14780-7294-4EC7-8966-0330AE13C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87702D94-4BBD-4C31-974F-DC14DFDC1B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DD657BAD-424C-4EB3-9991-CB799257CD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CEA142B0-8492-43E4-A7BC-45E2B26296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102B70D1-9B9C-42B0-B316-AE06DD7885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7A924E3B-C1E0-4FDF-89E1-87872D9EF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96BC841-9F69-4C10-9DD0-61859DEA3B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E8576DC-7C60-4F2B-BFE0-B852E2A7FA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B75E1786-B9A9-44F2-9B50-329DB6D0B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2405B6A-D973-437B-B169-DAEE6925CB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ECCC68FB-98F7-46C0-9BBA-895380A90B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E1579396-CA0A-4CF0-8CFA-BA4C2602A7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F92A35DD-3620-4676-9109-09EF2AECE3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61A96F36-B6DD-42B4-9552-F8C22E39C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B607A078-6643-444B-9ACC-6756B5B202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D878D43B-FE4D-4D92-8B79-FD33C8C9D3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E2FEEFBD-57D6-40D4-9A81-440993E639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338174C2-682A-44A9-AB8A-469773A7A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2D6A222-1065-4650-BA41-CBEA12CF9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C8DBBEC8-5009-42F6-B2BF-C5784406A8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34FF4AFC-39B8-4E34-9A20-81A72EFC4F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FA89A893-BDF5-401D-BF85-F331579545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2B128372-A899-4FFA-9AF0-879871A016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26941AF2-4974-49D9-96C9-DBD32C820A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4E3F6D41-A0D2-477F-853A-A1EA95E0C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FE0D26E-3CD6-4824-A7DD-4B9E900862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CA296A90-581D-4686-9912-2C751D36B3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3191AF63-57F2-44A4-B02D-8329C6E667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48D33288-6E94-4271-BE1B-CE7074A4B8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1F8AE1A2-0BB7-4438-A54A-F19E0C066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2483CF39-DF38-425E-A275-20D2F1C602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B6F56498-3EC5-46A0-821A-49AC81B574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7933FA8F-01C9-4E0E-A753-5A25D3CC7D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40224B38-B198-4BF1-A04D-65BC7115B7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418F0329-4A61-48FC-8949-E4711C3769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33113B2-82B7-4ADD-9D9B-C4693A4AD4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EB5B23FE-F35D-431C-BB08-6F44CB2333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CE7A1432-6E51-4605-85FB-43CA1D6B3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95B79DE7-F6FA-46A8-8798-CFA4F2802F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11C180CB-7853-4257-9268-F0DC3B836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BB42FC60-1F56-4378-8E1A-54B693A6E3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C745BB9E-AF2B-441F-A3E7-F32FCFED24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9C2C72CE-4ED5-4495-A6FE-F45DDD48EA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A26CA15-8AB2-4241-998B-291597F99C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7B7743FF-F300-4D47-9C71-06F4663DF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52693E5E-47BB-4E9A-A1A6-6E72F35486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CED669EC-E716-4E92-A498-73CFB127C4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BBD4A10A-ED88-49FF-B129-42BDEE99D8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5DFFD9CB-5BC4-40E1-A300-F4BA069297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1E6777C8-2BB8-4ADE-A022-5FC366B92B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A413C742-63ED-4F68-9E6E-120D970814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FCDA85C-CB8A-4B77-B2E6-BFD3C5252A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249FCC0F-004F-46FD-915F-2E0EAE7DC6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F9314495-5B8F-44C3-B434-40C8EDE018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779A4380-70D3-4EEC-9AD4-CB350869E7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DED87037-A3DA-46DB-9A1F-625122B4C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ED3E8949-4B5A-4CB8-9B42-923010CB73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540084DF-8AEE-425F-A086-37D2F60E2F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1389F81F-6416-44DB-B496-EAE97206E8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E9D72BED-4D8B-40C9-B138-1FEA11E3E2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501C71C1-816E-4B68-9733-51D5EFB6F3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8E293180-3BA4-44E1-8F03-31764FDB91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907D102-93E6-4906-B9B8-1CCDD6CB3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2E579F0C-C69E-4E11-B919-2C58B7CC8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19CE9EE9-28C3-4202-A153-D5B190E4A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061B8F5-3E6F-40CF-8A30-6D21F3846F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8ACB09AF-7093-4974-A04B-663B767C09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3B4D097E-08F5-4DA5-BE86-2567B101E1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1D15558D-747C-4898-96D6-8F753EA050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2448243F-AAB9-4620-B7E5-52A4F5CFD6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AC4D680B-23DF-47C2-BE5D-4D68302B7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BD7DFFE3-1186-4D99-9DBE-C9CFF4C568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50AE000B-78EB-43D2-92E3-015704606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5E5B501B-DEC0-4CDF-A81B-59C26FA40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1B5BA33-C42F-4CD4-A440-500B82345F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E8761D8D-ECB3-46C4-ADE2-5021F079AC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10B3DDEA-B330-4925-8908-8508919CE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D54C2E3F-0113-458A-BA8D-9021C5DB27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E661E6B4-DEC2-44F2-99BB-E5DB77D50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601F6758-58D0-4B5D-817A-B1BF94C4D2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AFE85D7-C6B2-4C95-B65E-3A57CCAC46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3FE52C84-832C-4B08-99EF-366A0EDCCA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1D9154F1-4017-41B5-9F5E-2432970C46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4249F36F-D5E1-4C2A-AE1C-BFEA81081F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A286B83D-C172-4613-8A98-58D7EE3146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F0B23B53-0855-44BF-8885-78E747FAD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DF63D50D-504A-4810-9E26-93CAA9FC0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895BD62E-3AE2-4973-A806-C237EA19CB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74BA2669-567E-4265-A0EE-41A6E9AAC8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32C4C4BD-5A3D-4DFC-A7BE-2E3E6D987F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B286CAF8-35AB-4D82-BDCB-B02B0354E5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48E35956-D477-4540-8085-0DDC4934CF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76BE3C3E-5772-4126-890A-20169E98B5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C2AB3B18-54B7-4F57-9915-4B6D68C9D6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2F695A81-6211-463A-9FDD-DC1556FEF4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6E1822FE-A903-436E-ADC8-3D81403B9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9D582B-5223-4693-8D6B-CEA8E9945A87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7FC724-4D6C-40E5-8705-680A0C0157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ACA790F-B2A6-4ADD-A234-607F383100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B0B00B4-A444-43EA-AC7B-F3DBE4546B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A62C8C3-3D13-4A4D-B271-FD50048220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E091EE-85EB-4F11-A66E-01E8AF4262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E9DA5E3-29B4-4717-A203-B1DF6D3308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6ED749B-E917-4A50-913D-F3472B26D6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AF4A7E2-5EE7-41F2-B384-193874575B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836A2E9-4CDF-46A8-98AD-FA1CB44107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FF3F07A-F413-4CBA-9DFF-A045FD0CC4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7EE4CBD-6B32-4AF0-9681-2F663C2B93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7D4738F-9ED9-4735-A799-BB4F4EA4C4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30E4B95-DC56-4F28-93C3-E95B53FDD9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99034EA-FCBE-40CB-B355-5F6E5C1833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C0F36F7-7A6C-4AE0-9538-727FA7FDC7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1AE56B2-76C3-4840-B4B8-39F521821B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58B2D0B-9703-4D1A-B701-C2120BB27F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8C2C96E-346C-4968-B029-1D81B81828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6883FD2-891B-42BE-BD21-8DCC489726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62830F2-4B26-4007-AC13-465AAB94AF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2552E5E-16BA-4FE3-A6BD-DB67330262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D31F7061-F331-4FAF-8868-475872CE44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825775-1F59-4A4B-8FDB-A3765615B29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15E4CE9-91C2-45C8-A45B-2E0AC4E376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0F81DE1-96E9-4134-97CC-9B48523F6F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3C205BD-5A45-44F9-BF8E-10A7C39FDC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D66379D-CA04-44DB-8A00-D77DBBE97A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7B4B388-1A3D-41B8-9960-5455E3C98F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15F1B44-E6BF-4A32-B823-E56C9275AC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477E6F7-754A-4909-AD92-8B692999B4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30DBD559-410B-483B-8ED5-AE8047DE74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CEE35F2-FD15-49A3-9AE2-4979C2C748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6FC8D91-758D-4736-94BD-A24B8C9CC7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429C3A0-7D46-4A9A-A30F-77199E7FF4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BA24D30-F4B3-46BD-82F8-1711F78D61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464D96A-1940-43CB-9264-C5D1760C59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AB244A3-A9EA-4313-9491-3975905D7C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EC932B9-7C90-4E5E-B135-5CA8096415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49B6ADF-FE7C-4FCF-B0AF-9294A32784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8792D8A-FB15-40CA-84CE-27B17BA2E6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6019529-6661-4F04-A264-62798C3523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62D6930-BD69-4500-958B-D7A8F0281A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0E445FD-A6DD-46A1-B9F4-F48F7B1D5B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BDA2C97-F8A5-4930-B1DB-C43B4586DB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69952E8-AC5D-4D6A-B4BE-029278583E8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E1F1A61-E479-4C6D-87EB-C21432CB5C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BC90779-9FCD-4242-951E-A7A88F37E9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8029EDF-34CD-4B48-B956-E764F80CCB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0299235-8E31-4195-B410-F691D053515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F494A5A-FE8E-4949-B3DD-9EDF7328F8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399D3ED-F338-42D4-90E4-F2D17769C5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728799B-1B23-49FA-9EEB-CC274E0249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3D374A4-B8B6-4B99-AA74-E2D1E03D42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35F58F3-EE6F-4327-B871-8D2C489D88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6F9A49B-3A33-49B6-AD8E-9D1DBD9D1B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AE6585F-22EE-486B-A183-07C533FA81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629BE5E-4A7F-479A-9963-CABD135509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F60F984-182A-498B-A4F5-46D92E8A8F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19ECF85-5591-4137-8C28-6F3B511797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97D4447-2356-460E-8FC1-F9FFE54DA0E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98D465E-DA2C-4AA0-B0D2-CC71DC6E7B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9DBA9D7-CAAE-4AEF-8606-36A33300C9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28563C0-7986-42AD-A76F-9C0D028835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635609E-7A34-4032-AD3B-6B382AFF53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59326B4-19F4-4CB8-B03F-6773E20BFF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D786E33-7D04-4877-94A8-2A2FC0BDFA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21EDEB7-F1DA-4128-9EA5-ADBA2927AF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205201C-BCEA-480E-85C7-83E34EDC4B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8F025DC-8BB4-4699-8072-0970C2F0FA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33860E1-2BF6-4079-91E5-E82CF3D9E4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4DA35CD-39B8-4A7C-B84A-084ACE325D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835729E-63B2-4D7C-AC18-661193F1B7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9869BD0-9729-4EE6-AD25-B84C500FF7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57B66CD-E2E6-4349-905C-2A56A31F79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010842A-2297-481B-9761-5023AB9DE0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1EF66D5-391C-4038-9A0D-DAEC94A648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C6EE19C-8DD2-4FF2-84AB-F77310C110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86C6E9E-8CA9-4C50-BDD6-AFA8F77702D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27CA384-3E5A-4002-81F1-4EC0D000F0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EEC1741-C119-4B0D-9E88-C14C385410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79EC93C-1415-4F74-BD7A-81A98B33E0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AF0D291-2319-4E03-A7DF-5202F73966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1B152D4-41EE-4ADB-AE8E-4CCB178F50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CC12476-A267-41E5-9086-91914D94C7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6E416E0-557B-4A56-BAED-4532F1FE3A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A777FEF-D895-4DF0-9F18-A9C0670420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69DFA19-18FC-4CAF-B497-8297ABF64D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EC8E0C1-0E36-4F35-9666-DF5FFBAE6D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6AE011F-1DEF-407A-B43C-5935CA79AE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6E40975-E3DD-4648-AB1F-A009F43AF3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B294AB8-A910-41E7-8A15-6911EE69CC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AAA4F0F-F3F7-4F4B-B065-60DC4B1A4C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E520FE3-19F1-4377-A494-88D13278A3D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1F7EDA97-117A-46E8-914A-CA1B0E75E9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F7480E5-1427-4F19-92F6-1EA505A37BC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69E3E13-60BD-444C-9E79-55F7E55474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5996806-52F3-45DB-B933-3075B50E05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11B73D3-A317-4BBE-874F-DCE9432DBC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F8EF3AA-42FB-45BA-8F5C-45384B0BE3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C8DF003-E822-479F-9674-E0FB09640A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E05A218-9D3D-4EB2-AE94-07F97B898C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EEC4FA0-3F39-4C2F-BD40-D74C0C8471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FB5A526-D7D8-47E1-8185-1E4F0BBE7F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00496FC-74AF-4CC4-AB70-08DA860F3A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185E18D-B04F-4876-84A2-F434991E8F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7684DB0-F5B5-451C-96EA-A833ABC88D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6968B2B-B481-4034-AC8D-8F2063F388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5914A2F-6452-4096-923C-0C508246CF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E51F0A9-C4C0-4896-AAF1-6E52111272E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3AE154AC-5CF3-4D35-9CB2-C16088DB11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4B5950C7-D17D-499A-8B76-F0281452F3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3651265-573D-4F83-901B-12A7D4A97A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5FD820D-78DA-44F1-8BDE-C3BD1ED66C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B57C6D2-CA02-4BCE-AB7A-B248E49DB9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4D27A13C-F7F3-4591-BD6D-A24EE6E6DC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C4E4337-7ACF-42F1-89DE-EC71B02621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DB29244-0E1B-4C90-8080-D5012A3961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BA524CB-9C23-481F-8EB5-68EFD9BA85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BD14DFF-EEC5-451F-849A-6AF5DFBD8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79F3F64C-D123-47A8-97C9-B60F343C0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ABDDF93-7021-421B-8EE9-EBBFE9D098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53BE1028-29B3-4539-BFA3-D9DE3C120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77052A54-3757-4BF3-AA99-265B3E567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0FC0107-01B0-4E3D-8410-6EAF3CA1E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F8D2F21-3F88-470B-A873-FBFC9E2AE4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C123707A-FBED-4D14-9E20-BEAEEA1E1F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DE223BA-EE7B-42FD-B410-321E7D4818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C8070CE-A068-4277-AF79-1C2CD08AE6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9B6DAA0-45A6-4ED0-9175-9B618E8E3C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6ECEE61-3790-4D62-89BC-AA2F43C433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A1B6A68-13B2-45AA-A138-3F513C3059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C3A0604-9B20-416F-8384-00D01349B8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A520CC03-7C5E-4361-8429-A8EAC72458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A2C90AE-6A23-4704-A3F4-22BE061CC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C1441FE-2CCF-4DB5-B727-E5B3DB6C81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84DD292A-50DC-4DB1-9AAE-FF4A8EB8D8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5BBEB63-BE34-4B66-BC81-03B4F7A409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CB100C4-FD7D-4077-8F6C-BBFF8242E6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BF352BAD-8C48-4A04-A545-A3652A20EE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63614494-46A5-420F-A1B6-CD736BD5D5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518AEA30-CA1B-4DFD-AD7C-C63BEDE9EF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57BCF62-61A0-481D-9E89-499EC5B7FF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7154E95-2EF5-4AC7-9F87-FE58B00DB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51A3AAB-6147-413F-AF9E-ED3274E5C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C728810-343D-49F6-B995-BDA4AB381B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C054B4B8-3520-43E1-9F42-8745286216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E05BE208-8F71-49C8-929B-B0BA96BB0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846FFE40-55B9-4E6C-90C9-4864A9FF52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D6CCF11-59C3-4D65-8C67-4D92A6F773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46E6D52-568E-4E61-91D9-64572F37BA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EEB505C-9041-488D-BDAC-99F9FEB2AD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82DE636A-327A-4C5D-82F0-F2AEC3DA9D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EB6FADE0-28C4-434C-B0F5-4817B6FC70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2D62BE9-3269-4219-A68F-6B84AFED99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A30AAEA-4190-4D1F-990F-5AE14AD68B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5CEACD7F-1A97-465A-A5A9-B25D10E021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2ED45F-5379-4416-825C-AC3177D550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DA1E1CBD-F494-4EDD-B1DE-74227D56A3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EA97A2D-8CD1-4008-85A3-E9BC08D56A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8CA2292-7AFE-41F1-9B52-E63BF15C7A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6800CC7-5E87-415E-973A-4D977480C0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2B7E4EC5-23BF-4B2C-952D-0DD5B16B88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84DBBD3-17F9-4D63-A17A-3260FFA7FA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E1663788-3D1D-4BFD-88EC-C4A2CCBA15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409DB87F-4C7A-4B7E-BA9B-28E21071B1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96CA14EE-4E18-4D4B-B948-FE518EB938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4AF0E6F-0162-4693-8E0B-0BED88DA41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4FBE7C3-049D-4033-9D83-B1BBA40EC3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48979B5-3CF4-45D3-BC38-AEDA295163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30A6DAD-36B0-4B74-AFCD-C1FB34F1F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CBFFF657-EA2F-4496-A6BA-2C017095F2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FE7AA3E-3A60-4A01-BC5E-8378D50866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8F4B1839-CE7E-4062-9127-99F3D6FA5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EC62633-06C7-40A9-97D4-F9F88214C9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145619F-40E2-4878-9747-648892BA4B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B388EAE-C523-4B77-841A-A4796E5AED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91C4ED5-8FF3-456B-8490-37EDAA05AB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405FB81F-485F-4BEB-AD1E-69753F833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466684C-2F16-489B-A194-2BB7BA1F29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6C2F954B-0FCB-4B67-A02A-22680A1545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AF17E87D-DD27-4DA8-B43C-9DD4080D48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2BDC1BE-37B3-4D4C-BFC9-AD7B5122E1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244CDC97-E058-4768-BD6C-75AEC6C24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12697A1C-404B-41FC-83CB-5298B5857D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62DE8F31-58C7-41A3-B85A-2DEBB4A524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5DAB162-C1E0-4C48-A5F9-F60108375F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810B4820-D781-49A2-B2EF-441AB176F0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ACF49BF-C040-4B0E-ADE8-F5A17ABBF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584E5A1-52D2-4647-A6DA-0B286D1F79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D0C81CB-0ABA-4801-A647-AD75E8208B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8C2164-F034-4F84-8654-7215AC6A8B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86E5FD0-1435-4C98-9F73-7266E90957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FFF4C4F6-9C41-444D-8A57-6442F6543C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FF8BA95-4932-4C3F-B4D0-E041A56BD8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BB83B157-915C-4CC6-96FB-5131B06AC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9BCB782-8301-4619-A5C3-226F5B1009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66A674D-D1F9-4207-9DAC-36BD4F39CB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5BC0748-4ECD-405F-A9E3-763D6F7A42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118D18C-B570-429F-AF5D-1266D667F2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9C9D941A-1BA4-4934-8C9D-EE678E7124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2B12AB27-9965-4F6D-872B-DE3973448C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6C4188E-3BDE-4CD8-8F19-2469CD06C7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F6BB6D7-4BD3-4F48-A891-1FB9F57C45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EDE0783-C65D-4084-BE0D-C37FC44951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E2F00C0E-AEB6-4445-8123-746CD2B159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E43C413-ABBD-4B05-BFD9-D82D05A1A5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949476BB-72AF-41B1-A2A1-796967B80E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4B27FE36-5349-454D-A7B9-268F063C9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C79A697-5A66-40E0-9F04-A997C9A538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FF25216A-5F88-4E4D-AAC5-69C33627EC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4D8C99C7-6CC3-4C02-A653-FFE62CE1B3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424C140-4E82-4F4D-AA6D-F651F7683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44524B7-E096-4C71-82D3-5E31443636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106E04E-CEB5-430A-82C9-058ECAD875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97105F6-0F21-4579-836C-EE5D8E2A5A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A1DCC3A-9B58-4E47-9164-A6F1251003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DC420DF-4575-47BE-ACCC-D7EB226A8A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6C4517C-0DFA-4C9B-943D-3EB1E2A1725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E2C421D7-61DB-499E-A4DA-5C2860666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B16B05D-79C1-481E-829E-AC15C5A43F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BCE75DF-8113-4306-BE87-D2D6B4B5C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87C38C4-A813-4E38-B627-CD01F0ACA7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AFA5DCE-82B6-42FE-B3F4-4B6F698902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986C8AD2-9008-48C0-8E29-A514171A49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90A3C42-9D1A-4B4F-87AD-6FF7E9B84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D561E06-CCA3-4C60-B516-F532B64DA5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699F715-8A53-4CB1-891E-943A7DD38A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FAF72AD-F54D-48D8-B666-9F1E1665BC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6D09735-941E-4042-808D-EC6DEA6309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32A4EDD-7663-4DD6-97C9-E2D3274884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ECF7356-AD3A-498C-A307-59741E9AA6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03A1459-32C9-4CC2-A915-D6CEF29252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35B2FFCA-5DD0-431E-A375-40E9091F3B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523043D1-0794-4D16-A35B-B5F9FCAE4F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1CC67FC4-9645-4697-8028-F20459238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26AB545C-53D7-4303-AEC0-B36CC9956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734B690-2521-49B5-9A4F-F6CC64708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C09C55BF-2D8C-4ECA-BBC4-F07BF578B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BCC904EB-F62B-4E7E-BD4F-AAD1B4A13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D51B1FF-45F4-4907-B9FB-B94E31EB8C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BF6C36D-5F35-4F73-92E7-83607AD202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C8794910-1395-4222-8321-6789A593D4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3F418CE7-04C0-4057-A98A-34E6FE0D7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1A866EE1-42B7-4183-881A-0C3255415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F1E55F30-F995-4058-9D95-109A8ACCDE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BC5FA280-5CD5-4026-A913-BB490989C9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8E060F8-AABA-4093-9996-37BA8B6C9C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75D92CF-A34B-4EC2-AB00-9F1ADE420E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37CD5F6A-B29C-49C2-B88D-0CDE5BCE4F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B1C04D5C-D598-499C-A0E9-A133A8FF91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7353EA0D-6A66-4C09-B28B-ABA15E613A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97AC8AD-E931-464D-B42C-3D58F7BCBC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9AB6FC19-DEE7-40F3-ABFF-BE4392D4EB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14C849A-FA96-4EF4-85B6-24E95785BC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97CCA59E-1CCF-451B-9AA1-E92824E702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32773A4D-D027-48B6-830C-92BDF4204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16E3252-A793-43D5-9EA0-28F3854A6D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16CE78E-BC1F-4CFD-B60E-9D1DAC1C6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60D8B876-A640-427F-8244-2BA228357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4C04B83-7CCA-48BB-8F48-34B4823924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7D09304-65AF-4840-AF0F-403D731957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BDE0014-8554-44B8-B2A5-54285C5D7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B0CF4FE9-EA77-49C0-B0FE-7A03DD727D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C4F8047-FF54-44E9-83AC-A8F54DA3E5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F29824F-294E-4A0E-8B29-5D7B55F9D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FB83D5B6-72A9-4B92-9572-9B8BFD307E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67AFCBFE-BE0E-47C7-8347-98831B50F3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A17CE33-5867-406A-9870-413FC99EA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BB42C03F-2291-4386-94E9-770C119AE7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14C643D-D0CC-431E-B1DF-570AF1EE5C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238E8DC-B8E7-4C64-A20E-6B70D155A3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EAEACC3F-E4C6-4E75-9393-25F54D5906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B83C8BC3-9FD9-418B-97B7-DD3EAB677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7B66445B-E892-4F2F-A57C-36C842E540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E9F375C8-1055-4A0D-8DEA-15F17A1986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460DEB3-2DAC-4622-ACB1-0FF1F9483F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EDFCECFA-159A-4E09-AD2C-294C3C9287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25647D1-1008-42FA-A502-0DFB45F2B0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AE6A65E-9660-46A9-9C68-7B224A1DC1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E8AFBE6-8C19-4594-8F9B-079F83D2E6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6416B10D-E855-40CD-A015-A2038FE251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74F9CBF9-6FA0-41CA-8C5F-5B97650C49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72D942B4-2765-408F-8496-81F036A167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CD2DDCE-B745-459D-90F6-F571D874D0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8985C6D-7F7A-45B0-823B-6968F01A7E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3EE2F64-1902-426C-9B58-25DB286D5B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B94D92F-0BA2-4AB8-A517-1487DC0040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A8F13C0-2470-4DA4-9F29-541CE6A0BB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32077726-9441-431F-A1C3-3F5835F978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5962897D-7FFA-4DBB-9777-71EB0BD7AB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1986860-6AD0-4EDC-B493-E16311C0C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5741F8DC-1601-4B82-B33C-126E311EAB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6B77CCD-5B8A-4B3E-B92B-0EC587621E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2CC435F-3235-44C0-A94B-45963EBF15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1BFCC4E-D71D-4575-8E75-8706F8582A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3507E83-D3C1-4B74-AB95-5289C6834D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2DC3E817-5E6D-4711-8708-DCAA2D4B6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69ED9E3-7FF8-4C8E-88FB-E803B7EFA0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BF9C27D-3F1E-4449-B731-FF2123B17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4FFC6BB-BDA8-4D53-BBFF-8A56D778CF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A1CE9F9-2EEB-43C3-AB1A-BE449762B1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CC3184A-C108-4348-A5EB-D62C7829A0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D683F50-0FED-44CB-BBF7-37283C4AB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63724F80-0A67-4DC3-871B-F90134C66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35CE9974-E7FB-419C-8194-335B098F69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023EBCF-E952-40B5-B2C7-B07E411078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AEDA99A2-838D-46F5-BC13-DA9AF78454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72C600D1-ECF3-4F93-A3A1-92FF9CD8D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44765DA1-1FEE-4A47-9BB3-81807B1C4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0485A49-1792-49EC-B02B-055A08BB03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4FFC6EB1-1484-4DEA-8A33-5A1617376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4B9520F8-6B26-4A99-9C95-4C695958F3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13A1F3F-51E2-4AB8-B6DC-DF36C2E090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14F3D0-0EC9-488C-ACD0-40C577DE6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C6B6B90-8BF2-4C2B-BC18-E884A4A69C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632E4106-EBDC-4EE2-918E-9E97A79D3E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5E0D898B-BF8D-4AE1-8AAA-5FC329B6E8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94A5ECE4-3F69-4D8C-AA15-D3ADD5307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8B6BD12A-CB30-4033-83FD-4B310AE7A1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738D3432-2640-4592-90C2-54ACAC82B6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DF9BB5E3-6758-4C7D-98B0-CE84DA7FF7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DE9EC94-5508-431B-AAB2-51C7A21440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6E3B1F86-F9A1-4D94-9DAA-6FB10DC400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B3C1254-A061-496A-88AD-B7F19136A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E84BEDC-755B-4EA3-8B0A-28A0EE9A05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3D5A8CF-5CE5-43EE-AE01-AF97BEB047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D10273EB-860C-4731-87CB-0A0E8D3710E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F4D04BFF-3D31-4D11-88C1-5F01AAE688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6AA0C27-2A88-4707-84E4-A86504C9B0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E1446C0-4F8B-4A2B-A4D3-F575FD308B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CB8E71-FA01-4829-84AF-57F0F8019D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28A45BEE-5965-458F-AEC0-D9B535B65A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CF7CAFF-EF4E-4492-8B7E-31BFF56443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F81D59F-80DC-41AA-86F0-B37BEF71BD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DBE7030-57AB-43B0-94A7-4F39053E46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5709D0D-AF84-47C2-9F8A-CB1F74A740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A7C66875-62E6-4E85-9673-76D703E44E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FC89218E-2975-4A83-9EE5-4FFEE79F73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E563D6D6-5BC0-4EDC-9D39-170CA2012A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2D9DE41-A31B-490E-B864-12F06F47CC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D3705FEB-2961-484A-B3F1-9549D99634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3F93F0EE-722F-44C6-AED1-42805AFAC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97354EE2-D632-4C45-BF9C-E62093F6A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9C857C05-B111-47B9-B2CF-52C6F1826D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7BD6D22A-4A20-4514-A711-C873702F0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2B6E8AA-EEBB-4599-A254-E788F23419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29B1D7E3-913D-4A4F-ABA1-664A632996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9AB0A95-825A-4885-AB29-7A33939198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3AC8547F-FEF0-488E-9D1B-43268E3BAB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FDE6C255-0304-4B83-A2A2-14E9A08A6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84D5C5B-862B-4AA7-A1C8-E8E209802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3941DA6-96B0-4A9F-B8D8-945A29463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BC096D6-25E1-4284-A45B-F654057D4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1152014-B31C-40E1-BDE8-F8DF09A951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298F58C6-C749-4E86-9AEB-FC4C9EDA5B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9F95E0F-0FDB-4A9A-B121-C3E3298504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169C7AB3-DAC1-4374-A063-52FB454C3E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70AE712-BE93-4ECC-B4BF-F627402D0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FA11312B-76CC-4B90-BC6A-C662FAE47F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3B3B9F0-D6A2-41C8-B7B7-4BAC115CF6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72082548-2B04-4BC5-8786-3EC5A2D931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DBF68D11-B5E6-413B-ADEF-F75E483249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3885281A-2E0F-4BD2-8A02-0C44681B87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A5EF169-0B60-4D71-9401-4DE5241FDC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4DE8ADDB-BE97-4F38-8355-D44E5A882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3215BFE-E061-4CCE-8C0D-DC0ED5D203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9B1A54B-C341-4266-8E9A-691A405AF8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66AAB78-108E-43DA-B383-CDF3EA6FD1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62F1173-D455-47BF-B71B-C9D86CBC10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EE6F098B-3BCE-466E-B41C-580D03F227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47C5565-3B8B-4F1F-87C5-0EECA5281F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60BFF52-C730-4E7C-9285-E57FB1A403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4071E8-FC36-42B2-9A43-A2EE6655B0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A9F83550-5F0E-4F35-AC3A-DE44734ED7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E1DE2C68-22CF-48ED-AA3D-C4BB9268EC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61278FA4-5670-4224-8161-B238EAA140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3FBD342-8C7F-4A65-B2F3-C7D0F89A2C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7EA0E77-22B1-456B-9129-8EAA798E1F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C2D0A82-8ECE-4BC5-96A6-0304AF0F18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31768DC-4A15-4F93-8685-92FECD522F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3A1CD2E-7087-48DD-B9BB-C085D3FFD2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A0667B7D-DA4E-4664-8783-D3F10D895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51E8D2E-2C78-4063-8E85-411C03E3D1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A3FDE9E-CF72-4790-8AA6-8FEDA166C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561F2BF3-4741-4162-853A-BA66546071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8979D3EE-3E1A-4B9A-AFC0-79F018AFC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0E2DF46-3F52-4F70-8C8D-A2155E6B78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FB29AD10-AC2D-4E59-8EBB-930ACB150C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67CCFCCA-BAFB-4A4D-AFD6-7391A02C09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382B82AD-4FFE-4E97-8083-A38C4BF1E1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275A80F4-DEB8-4A28-BA64-65EDF19554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B1BD096A-5886-46F3-AA2C-2FB90700A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5222CB14-E197-4FD5-80F6-B1B6D16FD2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27DDACC7-C512-4211-BE2D-6A7AE76FD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56E642B0-1B46-4D16-97C7-2D3A90E215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72E1865-D6E3-4170-B587-10C19ECCB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F168CF95-08B5-4EC1-A1E6-322F956F87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B6F37AF9-170B-434F-934A-4A058C4B8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4924156-270E-4D59-86F1-BA43301DBF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73728DE9-1070-4EB1-A755-BA130841DD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CCE6CFD5-4F75-4EFE-A766-DFA0DE2D44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4C03FCA-8FB8-4ACE-9892-19DE395014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2F6716F5-8B4D-4CA2-9B18-C1193CFB12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5BC3E4B-8261-4289-9B73-39270AE5B7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6F7BB5D-33AC-4454-9133-1B3A22D07E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8F0DE06-0101-4A5D-A0F0-747EC5866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2687180-DE76-4C34-98DF-8601A48218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63E33BB-1335-477A-A534-2ACB04AA2A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34073916-257F-4609-B3A7-B062FB49DF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24A2A9B-002F-4B1B-9B7E-0AFC47544D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45AB9E87-9BC5-47F3-A9CB-5BC22AC6A8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36AC18D-0BA3-4475-877B-CB753526B6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28467CF-1658-41E6-86B0-FE8BCCA7AE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A1F3E6CC-F022-42B0-9A67-BF11A3F436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CEE5666C-FADA-402C-96A7-E69A77CB69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E77A6F66-2D54-48DA-BA94-5CDBDA7DF5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BE7DA783-BDA8-4E7A-9063-B1AA120071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A9E2C76B-ABA9-4E1B-9DFC-CECFB392B0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C486DC6C-C7F3-4E7F-B5F3-E8661128B9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D8644EF-62F0-4AB3-AA01-D440320E74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4AE8405C-DF09-47F0-940E-D8FD75E5C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D5427CD7-D64A-40FE-9970-71BD62CB9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D6CD4901-1580-443D-8607-5AC46D41FB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15124BB9-BC55-4FD1-B043-DA26502ED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7CFB45DA-13D4-46C6-A4C4-06B09B882D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3BB29E0-B558-4236-B45E-C98CEB3E26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089F2C7-671D-4199-966A-FB4E150175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D4DA0DDC-D587-4DC6-B182-C2B2FAE17C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9D42E8E0-3FCF-403D-8676-A7E92C72A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BD81345A-DC68-4776-BDDC-6A610FCB58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148E02D7-3218-4103-A4FC-FBC06E390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733F9D23-BE06-4D06-BE3F-F7710DDDF0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3C1FBE98-95C8-4E3B-835A-AB3B75FEBC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FC9166F-02C0-452F-BAA2-4A322335AF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133C7353-1E8D-4053-9385-FD8608C70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DAEF47EA-7AD1-414E-960F-87C1AEAF085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2ED7CBA3-79F6-4CB0-B1B4-CDAE61B18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D2F67B48-64C5-45F3-A13A-6E258A1486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E6533AA3-805C-4F3B-A3AD-85BDE4D2FC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A18BB463-07E4-4480-8424-E143F46B99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8F6C015-4E7C-40A6-8672-CF0B28D701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645F9778-CE8D-4F09-8AD3-D1BFCFEAAB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A93D7AE5-0E05-4C61-8AF2-AA63EFB883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4C346DD3-83C7-4664-9385-CCD07C3D1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5B8DC54-88B4-41BF-8849-E938C9248B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B5770066-BF04-4524-A6BC-FEFC1F3E2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FDA692C4-4B4E-4CA4-A188-CF238AC8C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D7FD8BC9-7EC4-405C-A8B4-0EF7288E64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87B8ECFE-256C-4663-B404-F0FBCF4FA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25B9D879-04CC-42A5-8F63-BCD63FBAD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6BD7F9A-C5A0-48B3-8CC1-C8EB904A85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1969C97-5DE3-41EB-A93D-91431B0B31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5E079BED-AE90-4424-8002-B33275C52D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9544140C-3ED5-415E-8BE2-FC865AAE5E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B47F80B6-9B7E-43B3-ADA4-7649135BE2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1649E99-F33D-4C56-8E95-F3CDA0565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2A2A7B3-6716-4585-A964-D6A2DDBDCE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8F9452EF-E95C-4F19-8093-340E6DD27F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3B106FE-C7A7-4C76-82FE-457F1BE3D9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E5A989A-692F-465B-8218-7E674B7D51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0C481A3-D073-4E80-B610-DE1F07FB1D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2AF5A623-BAB3-4279-A4A2-89B8EE7477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98091D0B-DD1E-4CDA-B5AA-695543A093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9979B8DD-D9C5-4B9A-9240-71025DF244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C2B3041C-DB0D-4528-AA79-9983EEB310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5F9C3F13-7CE6-4DFF-88E5-13302A22FF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4A9FEF1D-08C9-4F30-A792-E7F124B1A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19AC403-E7F9-422D-AA20-26B9D3140E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F323BDA3-E17C-4974-ACA4-01AC77B4EA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50C383D3-C94A-4A95-8726-93EB7AE3F3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64BC142F-FCA6-4F69-A83B-BB245B635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7536A1BC-7B1D-48FA-9B37-525D52751B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ED20456D-0423-4A84-80C7-8208B413A6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E1B0960D-AA75-46CF-A0FF-CF39D9C07C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3E92F028-E59A-461F-8642-41E63D37F9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5B5F3E17-A88A-44A7-B86A-DE53398C67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B37068A-97D8-4A5A-9F15-45314D0418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BF34BEEE-D6B6-4A58-9422-9914F9F70A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39B1A2E5-5F20-4747-954E-5AF0F1661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1E16F8C4-A69B-4508-A718-0632757800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84B86385-3030-4608-9470-DE144DFE6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A01C131F-8631-47B7-BE02-6D46A7F215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7E78C6A-D32E-4DF9-9897-3641703A0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66A55CA2-5295-43A1-9A99-4BD356B9A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3BFA7E2D-8BE6-4093-861F-E8373A5C9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A10449A7-12FC-4D1B-A8A2-109E4F8CF0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75755412-3385-40F8-8444-0ED6A355DF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15D047FB-CEF7-4AF3-ADAF-69C7698355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2C75228B-A579-46F6-A38B-3DA5621471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6352B6C9-2B12-498F-992A-2DDD1DD3BB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FB1E3DC1-EBD3-4C1B-A9E3-BA72CC0723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1B6D809-4A8C-494F-A9C7-58A07D6334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D30EA2BB-25BC-480A-B5B3-C0DBBE6CA7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57AE816-9B6E-4EBC-8E48-A8146EE83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3F0C4BCD-C5E6-4161-A85A-F0D42FCB2D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B414CC47-697A-4D6D-A3B1-31EA684148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AE951B0E-4031-4BD6-9D1C-79941888C1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356DEC86-E8D2-49CB-9313-D769531044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437411CB-4C8D-4323-B579-8BB3F61EE4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E114CB5B-D7CF-46F8-BFB5-1F4EAC6376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88B044D1-C9A1-4258-B8A3-B761295B3E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5D63985D-F2EC-40A8-A631-4630D998EC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63A9379A-1E0F-477F-9CB6-42731461E1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32DAFC54-989C-42FE-9C31-3D91206B05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FE319156-18DA-4416-819E-72F43573C7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F9882DEF-7D2E-450E-82AD-121E04A6B0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CC9B77DE-E96C-4A5C-838E-092B430B79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9D3C6056-3164-4F35-9D47-C17B254F4D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C571F24-272C-4AFA-ABF9-3C2C916E05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A2F983A9-0E53-4067-8652-DD08D31C62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D44AE243-9E78-4141-8E56-B181BE43C3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29D7A24B-3038-4853-A413-75782645AD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1835090-63FB-420D-9291-CC1ECA27D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1B7E52E3-78E3-487C-B267-647243389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9881FB9-B0C1-4148-9DA8-D9025C8E43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E3ADEA03-71C1-49CC-BB09-35435C4731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192743D4-092B-4E03-BE82-DB536259AC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11F08AEB-9A3F-4159-8FA0-8C98B8B57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F10DA1FE-92B2-4293-84C9-BF8EA402AE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5456D415-8124-4808-9E8B-F53001592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79E66FE1-BD88-47A6-A0DB-EC8096F8DC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2BA6CB2-EF27-4065-9CE4-4985B460F1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BD4614D3-AECC-4E4B-A599-7EBB42856B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7194445D-7BEE-4912-A86A-B92120133E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90B369A9-DA62-46F7-B014-3D44C5C82B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5ED0863B-F7CA-4630-B730-4DA508D8B8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E5D2742D-A9E8-4076-B2FD-1295861BE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BAA84484-300A-424E-A6CF-46696D670D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735767CD-DFA5-4B5F-8AAD-A44291A389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3F991D3C-E820-414A-A0DE-9700C4C977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20C5FF37-CFB8-4C1F-A198-09069A750F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6ED8B26A-6A74-44CF-B667-54FB1D1328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45C8E27-0018-4E7D-9618-C4607AAA49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6E78FD10-BD99-4722-B942-B0A77E809C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E626FB07-0AAF-4985-A543-C651A51FCF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C9CCF9BA-778A-4460-B9CA-F3EA2483C1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5D9C1520-C441-4286-A001-225B0D4563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79B6C651-BA90-44B2-AD7C-4FE405EAF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C21A553B-2ABF-45C4-ADAF-655BE3F0A7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D3F2E525-D107-463F-92A5-D75B42ECBA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302F5F56-BCCD-4DCB-9115-C570CBCD67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C476D80B-4269-4853-8516-45F7FE0ACE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D236FE94-7CB9-4A78-A96E-D5B66865D2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AE2B5F81-BB5B-455B-888B-5C4D6C4B92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77C034-E4FC-4BE7-A0AB-4DAB270B0C3A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BE4748-3B8F-4906-8254-D6DB053478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EE3CBEE-547F-4C8A-83B1-D334F942B9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53946D7-9B5B-408D-B06E-CB21A373EA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24F2AA0-A2C3-42DA-88E7-8B2B9AB231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E09CBB0-B100-4C16-95EC-BFA1F3D8E4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73869B2-E553-4F9D-A3DA-ED2A83B746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C92AEF8-9086-4916-A984-0AC35AC947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8FA30E4-8DA2-4A56-AF81-6D72E917E0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AF1D56A-F101-4768-A292-7DEB792A9D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C782921-8FAB-4A28-BBC4-7D8399C156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97BFAA3-55C9-45DA-A1FD-07CAEDC7A2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73948CD-90CB-45D5-88CE-15B346D23D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12454A9-5422-428C-8F79-C76FDA8771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5B63418-CD24-4B57-B6F9-B241E5D076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8AC5631-843F-4304-B05A-C4651274DB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8C491D4-470F-4776-A959-40C04E0F38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6255CC3-B05E-45A3-89D7-26554C96E1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195169-D8EF-4C64-9089-88622413D7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305F048-1135-49A8-9EC8-E50F17EAAF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71D75AD-3AC4-4246-A097-36E97ACCDB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AEFFE04-10C1-4360-A2DD-402B4A7C6D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696FC89-52ED-473B-B0FF-5AA2DEC396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037C6E4-AF1B-4F45-ABE9-3CDFB646CB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6EB5983-BC01-4C59-9458-5CEB3B9F09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0326C41-6465-441C-BD2A-C180ADFEE5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53FF6C3-0EFA-4E65-BABA-6158A14521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78799A-FB48-4392-8902-92AB641209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A2CCDCC-10D4-4C04-A98E-79444ED87C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B599D6C-AC8C-480E-8306-B3F06FA14F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0B1ECFD-A315-40B1-ABF3-337ED05C2A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33EF2EB-89CB-4E3C-9C70-DE70BA759A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D7ECF0D-C092-44D5-9CF8-7521BF47F8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8A360CB-8934-4872-9FC8-B56B30950C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ED2B7BF-A8B2-4899-9B8F-50C969DE28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4AEEEBE-8C0B-422B-BD87-B90B59EBFC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3B674E1-3081-40BB-BEEE-3607FB0EBD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45AF2C0-CFFF-478C-828F-C0CE18A497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A4AB3D0-F278-4752-B700-2E0F463333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F8347E9-5319-4F33-9250-208B8761A3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5859245-097C-4CDE-BE26-7EE1622EC0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1385570-0018-432E-AE66-902B68C6F2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EE8CAB4-AA86-470E-A449-F2F99815A2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9C9A3E4-7F69-4CDF-A3EB-C1EF114E16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ED2315F-9D39-4400-93FD-2C06D1FC67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0E9EE93-CA3C-438B-BC40-DA0C262C8D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0BE2F50-025E-4D28-B663-13D95E2C77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94C304C-07B0-44C6-BBA7-187EBAF338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9036011-4BBD-46AE-9E77-C3183EF283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56C217C-12A6-42FF-A7CB-4BD3373A48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0CD01B8-6F51-4F1A-AC7B-58B44AB2E7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1F8D837-7505-45CA-ACE5-B6A720C3EA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B0B3A7E-25D5-4FE1-85C4-4157A6B7191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DA08515-0717-4FE3-9E2D-A5805C7A60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1737D3A-DFA4-443B-AB5F-93041CD5EE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D7481F66-EAE1-4366-89D3-27F13485F2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3C74167-8C3E-4F77-AE36-61CF1170A9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D1470CA-A2EB-4669-9CCF-6805C4A071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41B5782-F007-4025-BBF2-809C899C22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46EC625-E789-48B3-AE8B-F9D2CF2AB5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D5706DE-865F-473E-9F55-E6516377ED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097CA35-4EE5-45EF-915A-685292C04D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12DA74A-26EE-4E46-A68F-06A6111195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A8E50AC-BC12-48DC-A67E-317686F774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A5DD31C-F594-4F9F-B21D-FF414913EF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E12289C-A2AB-4B93-86CB-2723CDF36E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1658292-1620-4ED7-A02E-C3439A31A1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8C304FC-72C7-4E3F-A002-5238A47984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4322D6F-853C-4DC9-9EA3-4BBEE68A09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2EC9953-4362-4CE3-BD96-797D00AC2F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69A70C8-045F-4001-8B04-1FC60FD4DE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CAEF345-AAB6-4A10-921C-145228E9CC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D1481E6-6359-4A27-B103-D08AD13634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781E84F-9EB4-44CF-B6E1-F95F552D94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2AF9D89-B1FF-4E91-9BC0-FD2030FF4D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6853F1A-AFD3-40FD-94A5-755D1C79A0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3CFB7DC-994E-4DB3-A58A-A917C5EF18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AA31729-5399-4B5B-AFC6-633DE425E3F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7C0E661-AA9C-4D6D-B0CD-F5B8C40E54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59FD23E-367F-41F9-BAC0-3A018BD472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66A56B1-126E-447B-815F-4BDDEC89DE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834EF64-FED9-4FBF-9173-764BA841F2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B7C4636-D66F-456B-93FA-AB42573EFB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25E456C-C362-4DC8-BA54-17BA0F1AD3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DCE947D-076E-46B8-99D2-9BE39E8D0A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8B854CE-CA2D-4B32-9528-DB9D011827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9A839D0-B9B6-4206-991C-4BE854FA4B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731A0FE-366B-41D4-8098-92189E139F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117D445-924A-4ACD-B4D8-E69504FA3E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64B8862-16C0-4D9C-B2A0-65ABFCD716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ECA1ACA-DFFB-4926-A1F3-7A1F94F507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CF3E123-43DE-421E-B4AB-62E7FA7865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1F20DCD-30E4-4EEC-98CB-A06DB9A2C9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231D96A-E1A9-49EA-8D6E-46DEE14155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C2F5BE5-3BF0-40CF-A511-929BF992B3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7BA8546-8EAE-4237-89FC-351724B4D7A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96E4C938-CFA3-4638-A10B-4FBC7A22DE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4176C4E2-49D7-4651-BD33-CAE959ADC9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6732EF6-3D8A-4B6D-B737-5D667AC290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1B00E8F-0E95-46C4-85DC-B648386179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785F919-F566-4A0B-9ACE-5AB4746E2A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5936DAC-A265-4579-99B2-46CC677179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549C460-483C-442D-8E42-6EE8CDC9EA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84D2F4C-549B-4176-A3A5-D5F3704984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596FFB8-CFD5-4EE0-8A89-8B98393BD5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5CFBCCD-1360-4D67-AC8E-E39C74A5C7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7DCDEF8-F54A-41D3-9C8F-77A52DBDF7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4A4244B-580B-4D72-8212-BDC32FA682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9E2FBE5-396B-4DF1-A88D-6F411733728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D28A98F-DA32-42F9-B159-21182FA3B771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2A9ECB6-89DE-400F-9CD2-4A10A7B0CF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0A3F0C0-632D-4823-A76F-95A15C30D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1529771-5E34-4C59-A8C4-A74C4804C6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5B743615-BB55-415D-A9E8-6C680A49C7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B08A51AC-AA0E-4C56-8F31-B4604A4C19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BFF7A4F5-B22E-437B-8D3F-EE7997DF7B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1F00163-4C94-43B7-89E0-9CA1E72EA7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E5B12CB-B12C-4C9D-AF36-DEC01498C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978B5AE-5F87-49F4-AC94-F24BC27152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22E0818-4020-4549-A1EF-6D9B3DAAE0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DD0729B1-FF6C-4567-A627-B1F3CEADEB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3E0B09EE-B6B9-4722-87E8-122AF2053A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DB6A12F-1C4D-4A28-B2EC-63A7E504E8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EC15E24-9FD1-4E46-AA7D-00124ED0DA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27CE34E9-8122-4D44-A81F-43001DB8BC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9AFEC75-06D8-481B-A6AC-5FA1E21074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E49CA34-333C-445E-9791-079C49A984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AAD3A2A-187D-400E-85B6-EF803248C1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35B7FB0-4EF2-42A5-9857-E8CF3FDC7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B7CDAFE-03D0-4A2D-8444-7367D59125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8F2CD71-C37A-4F12-8365-033927BC4A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5583385D-7A9C-479E-A35B-FBC094770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9529B21-5C3E-4E69-B753-69B95393FB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153A8C7-938D-4E41-9152-29D6DF01F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F4F0B0E7-6A56-4835-A094-D0EEF026A4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2351049-D2F4-448C-B555-CC39094BC3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99D9FE9-E668-4D3C-B1B5-5797FE58AF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1939F38-86DE-487F-BA96-85FE74300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DC9F275-EB1B-40A7-A063-A500A1402B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5C431E1-2AFF-42CB-8317-2BBCED5FEF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D4D92E0-3310-4359-8DEE-02980CBA1B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ADF898A1-D2D1-4C70-8439-8CB120B293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DED8CA05-AAE3-4D5D-89A8-739102DEE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D4FF74F-CCA7-4132-95D4-76FFD1D6C9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2EDBE4EF-7208-4B0B-BB41-FE1D773AAB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30199FE7-ECA9-4CF9-8B7D-DEF9112126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BC672E2-F701-4BE5-B792-90102B2BC5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F7F0C8E5-4A74-4F82-A94C-0F25B99F4A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D93412D-19A9-4A80-8513-D6E7E2461C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9736F30-510F-427E-9737-F29EBD3EE4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BDA20384-8F9B-4D7D-96D4-B5FC08EB6B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DB577E4-C772-451D-8C6E-2152616B6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0A891C5-E2B4-436D-810A-0B414156C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384DBD00-320A-48F5-902A-D3D9B82CEE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EABCEC6-07D6-459E-B5DB-AB0960AEE2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335190E1-E0F4-456C-88F5-3FCEA1E261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0AFC36C-0B0D-4A13-8A8E-5CF26B0E14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C0FB640-23EE-4684-992A-BF4BBE2F6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8CDB311-6052-4AD3-A704-2214F7B941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60F2910-3EC5-47D8-B5C8-543D0E6E65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9655AC7-1167-4334-BCC7-15E845C407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A3A79B5C-64AF-4810-AA44-AFB1BBA47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BC6622C-DE10-4014-ACA4-A017E00BC7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31D3C50-165A-4304-9514-184B85A160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66480E5-45A2-4767-A6B7-F74A60926D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B1F1D579-AC34-4555-BCF9-BF2CF11D66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869D0D9-EB98-497D-B335-D22A95B9E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30E79B0-AECA-40A3-A225-3DB265CE1D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5E03E15-96F8-4B98-81F8-5D4113E5BD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10BD47AC-7FDA-40C9-892F-5B8AA854E1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AFC408F-F621-405C-980E-0CAA3E2E4A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2C7581DD-6E68-45B8-BEE9-398523FFE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2E52BDA3-AC47-4A1E-8FB0-18A8DA3C86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8AC7C87-3D07-456D-8333-E6EB91D896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41F01B2-B09C-41E1-AD0E-0588ACE631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A3B3CF03-796E-4E1E-A37F-82880211E6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CCDD9F2-356C-4FED-9F72-F672795728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59FF6AF-18D1-4889-AF01-AAB0DAE1A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3AD1D-9986-46BF-AE01-4B77C85B1B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9BB537D-DAE5-4C33-9009-5269318F6F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AFA03EF-856C-4503-925F-B18C73C47B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251C83F-0BA2-4DB1-BC36-02BFFD409F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35E70A9C-DD0E-44A0-AB51-C46B784904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40D66EA6-5F3A-42C9-861F-9F2FAA3DFD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BD54325-50B6-42E5-97A0-62FCCC1C7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D1B44CC-6501-46E9-AE18-9DAE9DFBFE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36ACE623-19F1-4060-8273-324873BC27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4613D6AE-8449-4DAA-8DB2-96C130DD7C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59EA7BFC-D991-41E3-B94D-C19BAC8643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E4AC72D9-7F4F-4207-831C-F15948E52A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0115776-FA0B-4B89-A7B9-0AF669B5E2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A0A21655-3346-4853-A8A0-2800C805E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7961EE8-3A40-4D93-A110-967661D590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C78789F-379F-4CCC-B0BF-A01B26218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A4ED122-7AE3-4BD4-B466-282465ED7F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A10288D-0D62-4B42-8371-CDD4BC2FC0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4427504-0659-4575-A466-74E28A1A22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6FCED0A-C8C3-43BF-8BD3-8E9BE74FE3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AB7937E-49B0-47D9-86A4-46354214FA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5ECC9CDF-9666-41C6-B923-FB2796C6FE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578B82B8-6384-4C5B-8A71-EA7B226485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9CB004A-EB73-40D4-8CEE-67AC1B394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9CC5C1CC-A766-4265-ABA8-101E638726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673EA88-26C2-428A-BADF-9A51E33C1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1C58C4C1-E9C1-44E9-BA2F-416EF53A9C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5C9B414-19A7-4E2E-976B-F363E070B3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CDDD8868-8EF4-46DC-9CA9-D7516F1E0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1AC26A7-EBEC-4F47-8E4C-B27C84B1C0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1C699C8A-DC41-4ACC-AFD9-54E45CF620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859D926-1EC2-4A6F-B280-A1EF597306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D229794-45E5-401F-8959-6D5F196B5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13F9BA4-C579-44D6-A4D3-14126A340A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A2CF147-308D-49E8-8386-662F3B4209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CF595E6-5EE1-4BDB-BC1A-E394861B0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5ACA9AA-43A0-4D49-B6F6-285F06237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12FA225-EC46-4573-9A24-D3E0E0CF7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1094579-8C52-46C6-8233-473E54A66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E258563A-B03D-417A-9C88-1703537B0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99B49557-BD10-4BB3-8C9E-A68CE1976AF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974F879-FDF6-4BF4-A079-ABC7DB2CD3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2B0B8E01-220F-4EA4-9DD5-2662867C2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71E9F2D8-DB00-4C37-A953-B68FE6BD5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58B86F7F-00EB-453B-B183-6C6614003E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9550C76-2835-4318-A8D3-FDB2759B37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B6518E4A-DDBF-4CA6-B32F-83510E66F4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781AC5B8-1082-402D-8FCA-5C60E3F748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4D3BD9F-9431-4DB0-BE84-B951CFBF89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E89A2FD4-4153-4D85-9B75-7908E1BCC7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E90501D-1739-4167-8342-98184BAB7E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7F9C8AF-7560-4CC2-AEF2-53955B1F6A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1A1BFC-8EB9-49EF-B666-DF5D72235E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C3E9A21-E50B-4AF2-9EDD-5724CF380E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A3136EC-2A11-40C7-90A4-DB269ED73C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41587B4-DAFF-41BB-8929-444FCD0C7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B13A424D-DD92-4BA8-9910-AFD4A8F115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746EBE8-5FC5-40A5-978E-F05C87BC38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4392C2E1-9400-4C92-BC48-11A834650B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46B80C7-33FD-4855-92BE-364B784EFC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D6ADBADB-8733-4219-9156-EA7048ED7A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1BAA961-33D5-4181-93AF-B36E198734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688482A-A011-4BEB-B208-F3C67761C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BBBDF8B-472B-4FF6-85DB-F8DC8E74F1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2E88046-58D1-4802-98C9-F81F488D8D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6F33A03-66BF-4A98-B1E7-670C1BC635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311FB93-52A6-47B3-9558-3B26C90A7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E6699D6B-FE30-4439-9BAA-5B31261850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BA2DA285-5EE8-4770-A9D6-D9FD8CAFDA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D8E55FA-3C3A-42F0-96C2-E908B702A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5DCF4A4-295C-4535-83F2-7CB73F7595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495B511-950C-47EB-B2A2-8C5225865C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3306102-7394-4CDD-B56B-05B782B64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7B09621F-7027-49AC-80E1-A2236E7F9F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6CEFEBBE-0866-4A94-BA86-9725B9F901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EF06A1AE-4B04-451E-B39E-88A2EFDF1F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361BB579-FC80-4AF8-85BA-44A61AB2F8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6E627EC-52E5-4485-A2FC-F6020CB66F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4F7F5327-E161-4F74-BCC1-251E0CC22C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ACDB61E8-1408-4EB8-AF49-092A818A1D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6C760D4-88C7-476F-8316-B8AB246306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BFC213A2-6547-4C11-9773-BAEA12AA0A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85FECD9-972A-4EA8-9DB3-30E1582B93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E1C1FCA8-16E2-431F-A80A-37A95F8384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A5D2B59-8B39-4F7D-B7EC-6D04C69FBB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DAD7D30-D9CC-48EF-A5F7-E15649DF92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BB7D096-403E-4894-A6C5-C28E00518C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41B28E2-7BD1-46CE-963A-53EA290778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6EDD8A1-B984-44A5-ACE5-DFEC39D220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729031E-A98D-4724-BF15-0669A3A5F2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CC3128C8-73CF-411B-B04A-1DBE8476CA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0B8E63C-E702-435E-A18F-04BBE767DE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A899A44-2720-40F5-ABF6-B80BB58525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7A388B0-7E06-433C-AE26-B6509764BF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4158F29A-5FF5-4C36-8B1F-A665384D2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91C2FFA-2CA9-49D0-9ED6-44F9B6ADA4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2F1EEC00-967B-45FA-9D87-FF469DF7F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29D3A7C-EA2D-4A65-B1C9-6A1C19575C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9052763-123B-41C6-994A-2C8C6D053B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889ED66-3DE0-43B7-AAC2-DE085D0249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148137FB-207D-4C09-98B5-4C1307384D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BA0AEDA0-A79F-42CD-B76A-E408D863F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04A8088-1E7F-4A50-8F83-78D788E480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B71A3A35-16AE-4DED-8E02-A39D36507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74CC119-E537-4E2D-98A8-F5FEA41C60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B3FFBE1-26DC-4466-B2E0-FB4FD366CD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432AE5F-4D81-4B71-92B4-694164AC2C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23D97E9C-C3B1-4751-B907-7F4B761646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1AB0E64-AEB1-4C93-9EA1-A1767880D8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AF2FE5ED-271B-4DCA-BE35-6D62D6B4C4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B56AA25-08ED-4CE7-B0C0-0E8F208EF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6A30547D-D61A-469F-97B8-F2DCCA2593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00BAEA8-DE79-4BD4-AD9B-54D342E3E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76272D16-1F85-44CA-8666-B90C68EDE5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E2DE132-1E4C-4859-AFE5-F1982E935C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C5C0425E-101D-46E8-B925-E8BBE3B807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1756D998-7606-48C7-A5B7-71546F031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94CBA26E-7938-41C1-BF3E-6794A91AF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F3530481-B00F-4133-9B57-E329E04EE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CE73626F-D4DE-4027-BDBC-E0EB115C27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203D3F5B-ECBD-4F92-87AB-B3C442C8D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B5CF88D8-3E0F-4B18-BF0E-79F762F19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7600CF11-19AF-4CAC-AE77-980069180B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C0253DEF-78AF-4CCC-A558-3B0F21A07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65AC2CD-07F6-4118-A797-AE748BC687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CB47E42-F9FB-4517-8BCF-C2C4C598B8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DE1E44B-F306-476C-856A-7A1F64B245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A195BD57-3937-4693-8BBF-849FF3B91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92C9A8E-6633-46FA-9C18-B020F6A06E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D19DB62-1A96-430E-BFA3-95F5F5F5BA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A99B863-03DA-427F-A93C-DD6071F91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358B9D9-6988-4F78-B4A1-0243E41119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DAA2E75-9E15-4349-8E77-DD06D3D55E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C0667406-8943-4251-9267-9556F6A3D6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F84FADE-BF72-415A-8CE4-C0702D18D2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7A439EA-1F84-47ED-A4C1-2008A6316A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3605E96-2E12-4953-BCB4-51DAEBA4E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04742E6-4537-41AC-B94B-800FE6415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2154990-8B0F-45CE-A02A-03C9CB2E6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BDE07DF0-06B8-4188-B886-AB527B92D4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19DD6BA-FF60-4A51-99E7-E58EA36D8B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F7B6BBBF-89BC-4E0A-880A-1AE56C1E3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ACB8C89-7B0F-4DB3-908D-B1AEB30C94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7E0046F-4FB7-40B1-8329-6D4FBBC754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58739AC9-62D0-4562-B7B1-3CBA34D435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C7AAEC6D-FC0E-4949-BCA7-C1EB1B8DDB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DA54316-72EC-4D72-BF23-E76DC6E42F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C0465EF-DF69-4152-B4F3-2D39D5B59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9101F12-4A71-45F7-B20E-FEA9BC6ADF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D292372A-FB79-4A8A-A2F9-7D344E8E5B9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754112A1-E5D8-4984-BDF6-9707296D05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D0C227A3-4375-4217-8218-741FCA41B7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931BE630-A721-496B-AEAD-ECB558E387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FADB7C1F-585A-40C0-B875-6501A0C375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1CB6524B-A36A-438F-B6D3-F61CCCE8C6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56C827C6-9E64-4AAC-8B37-F0A12B4C70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37742DB7-8153-49EF-9F25-41FB8280A1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16CBE52C-BCD1-41F9-9D94-11FD83FE19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8401F013-15E1-4DBA-919D-5FB1717920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6C04FB84-D805-4498-8BBD-052840B126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81B88D5-85BF-4D4D-8479-8186602CB5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B4FF1FE3-7473-4D15-B325-992F5EA3C6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2B4F05F-ACE4-470F-BE09-ED5E695E59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87415B2-1BF3-4DDC-BDBD-1B7AAC0C5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FAB9BEB9-0DDE-4A44-A96A-6875ECC6C5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4F3C891-0FA1-429B-88BF-B323AFCDAB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43F3A41-2E91-4FE3-8A1A-F8B7ED5C2F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1472404C-2EF7-4122-B12D-76E3B4352F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3095B2A9-51E0-4B32-9546-108936B4C5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E92DF9D2-301C-43D1-BF3B-39177C3BE9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871F7AEB-88B5-449C-B94A-46578E4E8A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673BB1C5-5017-44FA-A94B-4ACB39E307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312AE362-6DB7-46F7-A098-9D26C7791E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864928C5-C59A-426F-B85D-6BA154734A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A5201F98-62BB-43A9-9963-3DA860E9EB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593E01C2-EC7E-44CE-A8F4-A6FEE5DCDE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5590214-8E85-4773-B874-57BEB624D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29EAE886-1875-42C7-9451-9348F87010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FEC6D524-F794-4C74-AD6A-17265BEC7C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1C1706A-79E2-47B5-A03A-534A979313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15523AEA-671D-4CC6-A11C-CE5F7B9273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7F56041-2F02-4609-ABAC-72B3F202D6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9905A18-0EF6-4C3E-B0D4-11F9605F43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41FA048C-949A-4588-8272-EE14159A6E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397F3EEA-3661-46EF-9A40-5AB6198CD2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C944936B-6087-468E-9E52-4FA6BEC520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3E97F10B-3353-4E00-BA74-C47DDC73B9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15B4C2E0-2C35-4BC4-94A8-0AC7C455C6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F66B8FA7-8A49-4A2C-9484-A716044D0D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78ACAEA4-8F41-4D32-8AC4-457A9D8920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95885216-6C4E-4F98-911F-899D7D4D9F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E32A18BC-3FE0-469C-B14F-9D2B0640F6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110805E-3C32-4B1A-9F9B-C0D5E107AD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B5F0F69-2679-4E96-8F93-D7E4F596F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D5BEAC0E-13A4-460F-BC16-54509CEC23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49BE69B-37E1-4184-886E-D386C4E4B0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4C507F79-C912-4132-960D-E726AE5AE1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A91E296-7309-4149-B23F-E2216176D9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B5B1AA44-18D0-41EF-9B5D-326FF3CF41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129E1440-55EF-4D91-A186-3C987BFAD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CF57938-FC2F-41FE-ADCF-A220C84FBE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3C01CFDA-8A45-4117-9B6E-C51AB6CFB7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75BAA05-74FD-40E9-A029-F088BB26CC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C02F7726-37BC-4E6D-8ECE-48D70DC1EF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D5A32BE8-F678-4756-969E-112F918116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A6CC1C14-D892-4B14-9202-F5542A122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C636458-1C49-4961-8608-C9A1EB2D7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7EF08C3-D8C8-418F-A951-3F5C7AEFAB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D4D754A-1D21-4C7D-A209-C5D1950C88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92997A49-DA5F-49EF-9A41-49B2705D4B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69B1C649-4921-47E3-9959-531E80CDC4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37DA1A96-6162-4F7D-8BBC-3A81F9E777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2FEB4E5B-77B0-4D29-A178-F0A44DA29D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CC4A369F-27DE-4385-AAB3-CF296411D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BB143398-9369-4146-A9CD-E52FA4A0DC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B32C883-15B8-46C5-A85F-5D8CF2CA79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97113D92-E710-4CCC-9AD5-7D4AAA87DF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34C31D5D-0699-447B-9D12-8E637FC5E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329B2799-5966-48C5-99F3-980D642D72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3882DF4D-6579-4432-AF2C-2CB69425E6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6BC6766F-2679-4A55-8DFC-2F415E0723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A109C89-BBCF-4D3C-B219-C1746D20F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B0D69CD-CB82-4BE6-B659-250560B77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CDAD88C3-E445-446B-A191-F4550672A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A20C68B-B45B-4991-82E8-6DCEFC786B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CA3ACCC4-88BD-4D1E-A43E-AECCDBD7A9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3EBB254B-0E5F-4EA9-BC1F-57D1E26177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E1719CD-FAEF-4B53-A90B-C4748AA954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52D44198-9BC1-42C4-B2D0-8F59D3AB78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BBF25AA7-EFF1-4F2A-B01F-AE805E2852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2459FD4-10DD-4F63-9E44-012786E56D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D15312C-7A37-45A3-A733-5D7D61C2A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AB965956-6DF1-4D51-8F2B-5C65A1377E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C012E62-5AB7-4ECA-9077-7BD147AA36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B2644921-6FC6-4149-80DB-986F7B0EE3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6C0786F8-325A-4E45-AFB4-FB95D93B43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9A2C56EC-DF23-4BB2-A1A3-357DDF6AB5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2FB0C76-4745-47AA-9D4E-F5D9F81A55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74859BF-8BF1-4680-9AF1-AE47E6CF5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23ED9A47-1866-4A08-8A3C-982621CB5D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3D0EB7A8-8C93-49A4-8926-AC3CD1F690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DEF983E6-4059-4F16-AF9C-13E956750A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414FAA37-EF77-4B07-BBC0-32DD1A6E0C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E0075C35-3942-42AC-BB68-43794765BB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6A400DE7-F297-4A67-BE4F-3FD93EDBC8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7E36F87B-8148-4826-89FF-2EAD37F343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FD1B228E-2E1C-4FDE-9F2C-76CE05B63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1322799-480E-4B65-85B7-1EF8A07C64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FE77CD65-7418-4B6A-8177-C32089BABD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1C94365-A960-4EF0-9597-DAD099A348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B5654B5-EBC7-45F0-A7B8-F43D134DBD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6FC90BC8-4404-43FA-ACB7-75D67A71BF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44255AB-8672-4E6C-9029-420799C8B6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EE228AAB-EF9D-4DDA-B9C7-C796582FF3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B46FFCEB-274D-4B75-9144-9979480E4D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92C6155D-CB3D-4DD3-8EC0-87BEC913CC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3EC35A5E-8A5A-4265-994A-F42A65B2E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4C0B890-57F0-4EB6-8AEF-C6E047FA65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CC524E-98A5-40DB-B55B-25E6F03F5210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40345BF-55D1-4266-8379-56913FE9C2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635031-0F0C-47F1-A2BD-F5F5A16D16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4CF743-028E-4513-934D-099EDBE9F5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45476BA-204F-42C0-BEFF-3CBFEACA43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27D32C3-84E0-45AF-B756-7B266F7750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C952B00-908C-4E36-9784-48DB7BF067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102E334-D6D7-474C-A78C-93561E7492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A7ED520-96CA-4B83-9E1F-2D747565B0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0F1929B-FAB7-48DC-AC79-4229D19FA20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A780574-E4F9-4A00-9D9B-221249E49F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CEA1FC5-7226-48F9-9A01-740C6F90DB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F3AC608-7EF0-4B1D-8C52-10F983483A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C569642-02F5-4AE9-82D8-91EFEBA5D4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92FE51C-1B49-4D21-9620-0377425829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E8E0E8-7DF6-4722-ACB6-584F3FF31F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F74A221-6F59-4CDF-B2D1-423A4B88C3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3A0CBC9-5F59-44B4-8EE8-46D98FAF2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1057218-E89D-4EAE-952E-DE98675F5D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559628E-5FA2-4C9D-ADC7-CEA4E2278E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5C65DFD-9330-46F8-AA7E-99D7BD8D82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B0103C0-1EDC-4B77-873D-CBA09AEEE7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9AFF890-DE4F-477C-A1B3-768D351160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2000C0B-199A-46CE-AFC4-E6A494D78E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6D5F5BD-E0FF-43F7-81BC-852D4F7135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746F87C-1070-4F5B-8071-D30DB82519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4FCB099-870A-46AF-B011-C11944411C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61A33D9-B91A-4711-AA40-87008838AA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211F7E5-801D-4767-8596-BA9D61B306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24E6688-9A6E-497D-B410-E84572A6C9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702F1E6-5068-4D04-9649-80F1BEB30B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9FE240C-D0F2-4A9F-BBD6-2BF8B3CB78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CCE3066-5A8D-4579-91A5-B81A6F277B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8347DD51-FA38-4CAA-925D-7ED03E5C04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D6A747C-38FD-457F-8DCB-DA24871D4E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6C79A2A-C6DE-4C1C-A7E8-83DFBE469F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9798372-D432-4642-ACD5-246ABEA758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7826FA0-B29B-400E-8666-C51C247E10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7777A31-C48D-4CD3-9160-587DEC63FA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B36A375-BC3F-4100-9055-00F2F3BFBA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B9F0548-0A45-4FD2-9749-90ADA589AC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D3AFFBD9-3C5D-48D5-9873-17CE20D113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E5B04B5-8CD8-41C4-979D-BBA718B01E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46A2FD4-87D9-47BB-B079-2A384EEDBB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3B1AF08-D11F-49D5-8ED9-046F5010DB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8B2FAF5-33B9-446D-8D63-AD5CA0B8AE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B8FC6EB-35FF-4387-BFD9-0B0E8AE0F4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26F5FD3-C03A-475B-8915-0FF8BD3C56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14FE39E-5FD2-4CB4-A95F-306E5396C0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2CE2B68-2E40-43E0-BC66-33A8897B5E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254AE27-EDB2-4245-95F4-E04CEB025D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4BBDC40-67ED-439C-8102-631D483065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25A77B2-5F20-451E-BA27-953C5CBC6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9EC7DAD-EE1A-4FA5-B5DC-F34397BD25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A045398-55A6-4C96-ACD6-75BAD6F634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EAD9841-BD92-44AD-8CF5-A941CD2A95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7F889FB-5631-4217-836C-65BCDA1A03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C3EB373-27E4-4C67-9547-81610B5405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B35B190-B48B-45BD-B687-E53BD0B85A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7D2C15F-3C29-4862-B6C1-3DBD7631B5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4C15694-6AE8-4CC6-850A-7330946965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E761017-19A0-467E-805D-3136DEC163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CADA9C1-79D7-434F-8474-0557A915CC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1A88077-60C5-43ED-B622-B48112BA93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FF6C735-920B-46C7-86D0-D71B79ABD3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624EA5A-008D-4D0D-A85C-1DB9E9E49B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9C5C519-E240-4A09-83D8-199A915DDC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9FB8E64-5CAD-47FE-966E-F9DBA252C9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39D9926-216D-45A5-A4A4-3CDCC81854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4D5D64E-345E-4BB7-A74B-2A2D8B0556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B8EBEAE-C6D3-48F3-BF63-15322EFB8E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C9B2158-7029-434C-8120-836336EB5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B936101-AEA4-4AB1-8F11-76633D4973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6AA6980-EC54-4F98-80FC-89567DB218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4F113B3-C2DF-4C60-80B3-AA4324E0B8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2E06BD4-BF4C-4806-BE65-91534D1BFD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2796776-68D7-4CAD-B3BC-F388520C52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4E00D6F-2B5D-4937-BD0A-F873CC7A1D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1A437D7-F951-4CBF-BB66-8B41792A93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2051FFF-CA6B-46CC-8B9E-16C518958E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DD3F55C-29CB-430B-9544-1FEFD63E6E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3000C80-2A66-4DFF-810E-C14E0C519A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C307018-8785-45ED-94BC-7BC82EA572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876A68F-1E17-47EF-BFA2-CFA15F3D77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C86ABF9-E572-4F82-9B27-74A4D593AE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44D1836-A398-4607-BB36-CCF1FD2681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C6FB86D-4BFD-4E25-8525-9F7FC255F1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7E9DF9A-C1C9-4B88-B503-C824A2FBB9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3DF92A4-7AD3-4DC3-9BD5-635A6376ED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835053D-6A6E-447F-8657-2B66927D28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696E09B-02BE-44EA-A040-11B94813BF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912BCC3-EC5C-458F-B433-DDB84FB84F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A4E69EF-7B2D-4224-BD45-30174F307E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0895E76-B241-40DB-A3D8-F269D83937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DEE0A52-4FB0-4395-B61E-DFBF231433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4FBAA4D-254E-423A-92F9-1E640D7B71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EF686F2-7F55-4709-8ABC-EE1C14EE4B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901D771-76E1-461D-89AF-3676689E10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49A3714-7045-4595-AD6F-F9D6AB45D6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98CEF86-2A64-42F2-9820-2FCB99D270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93CE67D-7EB3-49CB-9669-9FD8B010FD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6E8D340-43F4-41C1-9A43-EB0876CBF6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5C5324F-C3A8-4041-A09A-6A2037FB23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3B2C70C-006B-4635-AAE8-A86E2CCA66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1CD9BD4-F822-46E0-88BF-406FA5CF55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48E6D39-3F20-434D-B0AF-1103AC9CE7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4D8DF66-5424-47E9-A513-DE5DC8EE27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96FA79E-6F2A-4F12-88DE-11CC9A2FCF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006996F-1CBE-4C90-B41D-B5382731B7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A60F773-8A2E-4F96-8FAE-F9A4281799E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E63512E5-42B4-43F6-A1AC-D0CB0A2764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44EBC30-41C4-4FEB-AE3C-FD43BA2EF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D3C15FC-5335-42DE-B5A2-8476A74B8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27C3D0D8-E261-4AE0-87E9-F5953B6F52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3243D94-36C8-49D1-9D70-102AA35C4C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A2822F2-D255-43FB-815E-D8A15B073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03A7343-FE6D-42B4-88E9-4763BFB246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B0D628B-A0E0-4BA8-896F-E1E5D51B0E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F08710BF-67FA-4EA0-AFD7-18B68007E8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89FE854-CE51-4C51-943C-2DCFA5A2A6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C01C9CF7-2E84-4378-84D6-5838C7BFBD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391EA484-7098-4553-A734-A1547B2549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C5F406A-F4DE-45E2-BB4B-351B0FD6F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39F8156-61C1-4068-8C23-3C2A26C1DE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AD266DF-6FC3-4619-A6D2-47946E0961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9145140-5F8C-4D0A-B895-1F420D5584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7CC1CC9-18E2-4C61-B57F-6A3DEE3BC1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88855C1-7D86-42EC-93C6-AC2C5CF1F2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63090C-49FD-4B38-B433-B1BC859283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8E6677C-42A9-48F2-AE22-9CC347C64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E665579-62F0-488F-A25E-F4649E1BB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BE84FCD1-F6C0-4D62-A6CE-AD36530A26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570B664-B420-4747-8318-D3C92C1D30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F94D12A-AE84-4F5E-93E2-0BD8D318DA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111E45BD-A167-48A3-BAF4-46FA6B0AEA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D447281-F065-41E8-B7AA-CFB58D93EF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9DE7170-1988-411A-8586-6A7ED765DE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39CA3B7-A806-4D49-8008-1FD3DF791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1F36591-9A67-41D5-8F6E-9C30B5FB8B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50DBD13C-792F-41B2-9A45-D86E2F9FC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BA8E16C-956B-4C20-BF24-A387320288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DBF967F-9D16-4201-98AD-0B8F050037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B41D1F1-AD00-4C13-8246-B848588006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18AE985-72DB-4CC1-9BED-CB6CC6E2AE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B08977D3-4C29-4BEE-BDD1-E4A8C9C926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B6C33C7-7CA0-468B-B300-71CE69AABE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BD63087-3B2C-422B-89B6-054256632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0973593-625B-4C66-89D7-0CF04E7549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A6DCBD4-3DC1-434F-937A-E294EA76A8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FE9E1E87-BAF9-4DE4-B424-BD1B3CAFE9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4C41CE0-5CB1-47E7-95C7-A8B8EBDF4B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DFCDFED-9FD7-40F6-ACAF-C919BFF3DB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C875B48-7A80-4139-86D5-9E77155ECB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C0F5C362-1187-413F-BF88-6E96FF1C65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8E79BB36-8FB1-4C98-8A90-9AB55EB918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ECB3D5E-AD00-4FE5-B0DF-27E0CBA7E8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3980428-A48E-4319-BB43-C4274A06D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B31E81D-9990-4CA8-985B-1D137B3079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52F4CB4-B243-446E-B668-47081C6164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954AC5E-F3CD-46E3-9254-F918F70C2E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37C64B8-B857-4369-BD0E-9E071E9844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B9D04E6-F338-4575-9858-D6A62A8F78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EB53DE71-FF21-4CDE-8538-3258A3D5F8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187AF737-3F43-4E9C-BD5A-A5F1B8B9AD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B51B3532-FDF8-4609-BDAC-837C5A33F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1129C62-10D0-4C74-AF21-A29382D174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679216BE-A7B6-40D4-A1D9-D69730B24D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59C498A-8F16-4569-8E28-63B87AA9A3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F0E4131-5B60-4056-AB54-EE0FC3CD0A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9B2422D-8540-4836-9C4E-6178998D54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7B19349-9596-4E33-8505-41DA21FB12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5475F2D2-AD57-4747-B306-BFEDFAFDCB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9A86845-12AF-42B7-9BB6-15844536B7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F203917-9ECB-431A-BCB5-3618A25443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C344DC9-B5AF-4A5C-A96F-991133C44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C733CC4-BA45-4BE1-A277-971A5C513D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28BF66A6-EF12-491B-9AC9-58CDF13C64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774DD775-F281-4CC9-9C43-E1D045CA7F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6312829F-A850-4092-80EC-571E100A09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907FD7DA-78B8-422C-8162-DE4E89D38B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5A1EC80-D4C7-464F-BCCB-18AFC6420B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E32A591-C39E-4A87-835F-B20FE56B1C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21832F19-DB70-4A67-B5D3-CCF41D75DA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6697DD2A-9620-40C4-B11E-5BC28D40C8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23FE6D3-B5E1-4439-9A34-5D55CB158C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4BB04F5-0041-4259-BBCE-215C5A350E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C505044-E02F-456B-8923-B3D8E1E306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ADE564A-0B2D-44B0-A5C4-2D6F297FE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C369EF85-DA71-4444-BA7B-2215C80E3C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6D29A7F9-09A7-4627-AD53-056CB1C7FE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FFFCA08-430B-4D27-8125-20A572A867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EB1B0E7-40D6-4007-90C4-23529FD368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BCB24863-8305-4C85-9BCC-E13DA1337B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13D4D41-0F14-40AC-91D9-ED05D10B01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8DF14A8-6B6A-4478-B8F4-3CF23993E4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CCBCB1D-7E0E-487A-B778-F7B631DC4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7D09B5FE-FCC8-4DD0-ACA2-8E767F64B9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99B6CEE-DA7F-4FBE-8C5F-84DBC548E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0B44AC7-F217-4176-8290-CA856C1248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F06A982-C5D1-4EC7-A45D-51EBCE0F7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DBA7A04-6484-4AA9-A835-DA6BC7F3A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B7F4377F-25C6-42C2-9A5C-F6A5064E3D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3BBB1B-994D-4E87-BFA5-DAB3A3DB7E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1069F7D-AD34-4ACD-9D11-632E1D8B0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957D1D9-BD90-44A7-9972-62F474130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E9DD22DF-E5AC-4268-A79C-81DD4196F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ABA95B36-FCF9-43A7-B887-BEFA1EBCB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660FE8E-3B5A-4F96-9B71-F24DF2CF7C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78589482-A309-4D7D-9126-C62230D71F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BD4BD2BA-443B-4021-A84F-412584B6F5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FEC7009-D98D-49EF-B264-3954D1D27A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97371EA-05E8-4A63-93AC-8D4BE3D20B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334DF680-AD0B-453F-8631-BBA73BD609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72ABC1DE-37A2-4D81-864F-F43140BE4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DA377EE-C6F7-4AA6-AA39-DB32BD5B0D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F295DB2-A535-44BB-833B-85D631E865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FFD31B7-D181-4DEC-ADDE-A317EF752B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CDE23893-F76B-4590-8A43-E1593680B9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9A8D7EF2-4F71-477B-9341-969770F2B8B1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58F26AC-8D2D-4D66-A80A-3BEBAC0B34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F470837-7191-4AEC-8B7F-422EB5F23A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F785BA7E-5321-4503-9288-10F769991D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EFDE55CE-23C0-41C4-BA45-DC5AA84118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64FACDD-0287-454F-BE42-920285656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3E11740-96E5-446B-8839-A7C73B51A9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1D18B75-F683-4070-A30C-F2D2843EF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9B5DF446-B65D-4ECD-8399-569BBFCF9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A48ECE3A-A196-4C93-AB7D-132952F9A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B6FE731A-1EE9-4003-AD15-5C28B4D51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A2115DDB-DAFF-42AE-A72E-A90FABFA3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5C9FBB2B-46BD-4FF0-BE07-1DCFA871D9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1573496A-1CB8-48DD-8DBD-040632AB29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44AB390-FE58-455F-BA56-B0069012A6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CC752DD-84CC-4541-8184-96B7B3B2DE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DE1E6CC-5B62-4368-A9C0-3A1F214A7F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C95D66A7-E67C-4798-A2A0-4E1450F09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5135A52-31A0-4882-B330-0AC61A8085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DD70815-582F-4BA3-895E-6E8E7A041B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89BD72D6-C9D8-4E08-84CE-D82F11D88A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F596944-CFE2-423D-A999-323F369637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861CABA-381D-4C5A-AACC-E18A3A58E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D0518A4C-9F09-422B-97F8-FCC2F6DD65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F944E337-8B8C-423E-878E-7B9648CF54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748826E4-9444-4DB1-9E92-B923C07B41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D0934FD-15B7-4D3B-9B6F-7F229BCDE7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62A2B195-A098-4EB7-9F3C-D405D95199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95C6B39-E24D-42FF-B836-014FBC8A31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6B6DC5C-8F83-4275-9E61-3359C3F623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C394118-FB5C-4A1E-87A3-4CB20E6BED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AF90501-2A19-4651-8F76-43EDE67EC6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E7E937F-59BD-4A87-A269-8A26DACB86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9A62FBB-826B-4639-BD4D-5A27701049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A305DBC-E305-418D-A48F-40D6D1F0B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8DB73E8C-EDFD-48CA-AEBB-E2AB669739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CD2EE14-C7CD-4D1E-9A7B-D11541D43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49AA5956-BD84-4C54-90FD-1C4B2821A1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C241CD4-3BDC-41D0-A62C-DA6926EE8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DCB503E7-CE2C-4863-BC1A-1175A8BC63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BD169B8-08C3-49BD-81BB-CDC72DBA18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A364BC89-8D38-403C-9BE2-2C1B793692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BD159EEC-5885-4BF4-8FD3-1A4ADE1766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F242B9F-C671-4A4F-BF74-427BD57D8C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E12B293-28E1-4498-973C-D792566494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F301364-36B0-4C89-BB75-EAA3A40414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FD6FA64E-9F8B-4910-BBF0-05AA156E12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76CCC80A-FF2F-4DD1-B702-F82B49941F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993F3D9-BEEF-43FA-8301-5241D08A09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6C8EC27E-E7AF-42C2-8E65-985C4407A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6AD6F950-49C8-4380-9BDC-3C05B21814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62F2EF68-09BA-4164-8454-5735DD7A5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E8A9961-AB43-492B-9089-CB887A008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69AC5E7-D142-49E9-8FA7-3425C7E779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3FC31DAE-34B6-4AA1-ADBA-1118CB240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3E7A2697-7F82-4C0C-ACEB-5D9B91232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AE6580A1-FC6C-4E02-8992-B2DD703803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071E4F9-AE98-4823-8ED1-1B3D7ED2AC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7D1D6EFB-9F5A-4701-AC27-754E555D6C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505C506-DDF9-4667-A3EB-3CD4D3C095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1BDEB04F-712E-4D2F-867C-31ADF6CDDF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482889DC-A410-4D7A-B0A1-293FA8FCEC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9C85476-B6EA-4FD6-9E20-0FE000AC89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E6FEAED6-2D08-48C2-A9CF-9779ED5DF4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AEFD592A-B1A8-42A9-B748-AA856E935C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9344F796-2F2C-4F73-9549-8B6345FE0B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CA03D81-7767-4A75-913B-3B2909B958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2A31996-9A0F-480A-AD86-2EB673AC4F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2283A4EA-01E5-46C3-9617-5FB62C2D44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C5B93BB-6202-494B-B7BC-0A6E66F88A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ED4C637-287F-44DD-BF0B-FDC8BC8301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E1F7FB41-81DB-4C18-BC79-4A6A817535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36140DD-8E6F-4F2E-A826-81DC272319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7EC7D5D-D72B-44AB-B6E2-B68671EB8D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482FB0C7-755E-4350-AEC0-B43A4F4FD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41F6317-85E7-4BDB-BE48-0E9BADD80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225C03B-9CB3-41C1-A393-3109FA2049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73C6082A-57CC-426D-8725-709464627B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2BF7C4AC-1B34-4C17-B550-5EDFA00B3F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2D2F6DE-D9C4-41BF-8C08-D80E6EFB44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C66C3BB3-3DDE-4A44-836F-772DD91D7B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330FD5C3-6C2F-41DE-A678-F8B0504557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8E9BFAC-A685-4515-B22A-93EC6EF096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189F3D6-9CAE-4002-895C-152342A471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18018A58-E120-4E8E-9692-3A1CF28D54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23EE6C2-4CDF-412B-9F8C-724986668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F74AC9C5-D22A-4396-AA6B-B623E41099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15323CE7-C18B-4170-B4B5-C35A9D0277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A74B34AD-BE95-441D-AD74-FB96EC13C5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3C858D5F-EAA9-4EB4-850A-6CF4449750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7E4D115-DD16-4C8D-A925-6E78359971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FE64D20-8923-49ED-943B-F63030BD7D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63A09A7A-A671-4A19-BCFE-8771731769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2DAA968-BF57-40C6-A626-0060007251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7A886D0-B2B9-41BB-88F1-CC5CD73FE8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42C4730-686F-4265-8F55-96CD995F37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C1386C58-BAC0-4800-A6EB-04D0B5975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73ED239-A0DA-4FE2-9C5D-8E000BAE64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25223A30-44A7-45A4-8509-FA5BABA6B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FF9BB908-351D-447D-842C-0D580F8ACC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21961A6-81CE-457F-9AA1-48D1B6936A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7D11379-1A07-492F-9E95-30738DAF9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3560E58-44CC-49C4-89CA-4939673B2D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31D655A-1DFB-4CD1-82DC-5D219012EA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6945ED7-BCEA-4738-9D5B-E40A4EADE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10B244B-AA51-49EF-8CB1-2AEAFF8E2E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E793D21-4BB9-4361-A33D-3CDF11227B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7A5FD1E-534E-427E-92B7-95F30404CC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DF865A6C-E683-4F91-92DD-959D4273F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697AE2CE-46D4-45FE-9248-F829FEF8A1C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1BA421A3-3565-4028-9A5A-C3967B4217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940887C-E2DF-498E-8430-0BE847EEC6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4F5E8FB-4646-4AE9-B4AF-0AAC77E238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73AEC5FA-807C-414B-83E7-3FF6562ED3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D534B920-DF58-4AAD-8380-4F46D7CD34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08FAFEE-212F-4383-98C2-096B0E598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A8C1228-628D-4FD8-A3A2-890E244A68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DF4123D-560F-49FD-B688-D992D988F6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95BE585-D2EA-4CF9-85EA-C861AF605E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777FE74-F3A2-48D5-AD35-8012F26CE3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E0D0599-5BB8-4B97-8217-073513B348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5CFDF19E-A861-4C57-A0A3-C816CB5CB2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E75AD6E-83A7-4FAF-8EC3-441A956B2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3624CF2C-257F-4578-AE41-BF25FBB349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65583D92-8BA4-49DD-B473-4A6610D989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A34D878-7270-42FD-A2A9-F3643761A7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65CB8A4D-18E6-4656-B9C4-613845331D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9C0C7E2-8C7E-45C7-812A-8BA7721158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C83E1D80-4DFE-47BA-B856-5B64632536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7240D9D-4A64-4B71-80F0-DCE6149B4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CEADCEBE-DDE9-4CD0-801C-053976C430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72EDEC2-263B-4855-8DCC-5D8AD5F13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7D87E250-79DF-46C6-B2FF-50A914F4E3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EA4D5D34-F523-45FD-BEA1-DDA0CA0CC7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257B74E9-6929-401C-9CEB-38BC888DD3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FDF89937-E01C-4340-A5FE-EDC974987F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E3B2106C-1A62-4B10-AC15-E56B73F31F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5B5660DA-70B0-473F-90F3-FDF8DBA190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157BF779-7B6C-4FE4-8902-4E0E3EC066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8E19536B-8DA7-474F-9166-1A7F9CAB78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97F955A5-A4DF-40C3-9FD9-0BB939F68E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52AEE4AD-D446-414E-B477-BB110C22F6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4A95B2F-F372-47BB-B97F-CD2DB30658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160609F4-F6BD-4692-8D32-33D3CCC16B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B3CE1AA3-7A3C-4EE8-8235-C7211253AA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210D26A-71DB-415B-B1C0-27C27650F4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6CBEA28-A17A-436C-98BF-FC944B281E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9B1D13A-5198-4695-A1B3-B13A304F29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6062DE1-83B0-45CB-80A8-EE4798FE4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256BC302-E4DD-4D08-B49F-887CADD4BB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46DAB992-2558-4CB5-B9B8-C35ADF81B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CE832CB-498D-4EDE-8AC3-5CC5CCED01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55F8314-70D6-43CD-9C13-939BFF4FB1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730FDF38-8465-4702-B271-F3053158C4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28FA9E1-1728-424C-BA0B-DE9ABD8CCA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31706300-BCC5-4275-86B4-8AAA677836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035A8A6-85AE-433E-85C4-6BF293933E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B7F51A4B-4E35-4252-94D9-6C9153C75F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29855AD-4E28-435F-B548-8A1E3588B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DDCF49D-EA82-4634-8128-5244749DF4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487B1046-6743-41E2-9399-B6BF7AB6B1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E6E6672-1FE7-4AD6-A200-8F0AE33319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2188AC7E-D918-4AA2-A5B8-D0D2361023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959D1A-1840-4F29-A831-3C578C3FEC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6BD83F6E-3239-40E6-98C5-8A7570A2D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46352031-3856-4F23-803F-FF5D47E595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DB393033-5E0B-4223-9413-945971CE12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EA87394-C426-4844-9762-0FA6B6702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9331924A-79B8-440A-ABA9-D497C25FBD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31B3302F-7B8A-4D4E-AFC7-ECBB73571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4CF3E45-A846-4B67-B1ED-41168C48A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D5925138-F6DC-4510-A146-A8E57800EB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F368A20B-0251-40F8-BB3A-525A73ADF6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5535EFE2-758B-4060-9389-AC565DA1F5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CA27048C-0F61-4D11-AE42-5D7C15449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7DFFEDA-93B9-46B1-9BD7-ED06A175D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DF270FC-F141-4A14-9FC6-076E263A8A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C27DE68-28FA-44F4-B4D9-17F9AA4354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A40C2A57-1FFE-4496-958F-913EB6B41E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5422EB2A-F60F-4569-A9A3-9D3B03B933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7CF722FB-D2F5-4D05-99C5-28CFD265D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8540CBFB-ACAA-422A-B310-306B4F07D8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B0AE454-1798-4E4F-BC01-F737E5B034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1E611FDA-F860-4557-AC68-CD3FF70E7F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9C25060-E7A5-43C4-86C9-7407B7BBEB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389E3FFA-E9D7-4C00-852C-029C72453F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71E6BFC2-E629-41E4-941B-7FED2E589E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AD8C461E-354C-418D-AE7C-837C52CB89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D0EF4A0-4139-48E2-AFDC-3C092715D5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A104D045-20F0-470D-9A19-39A1CC4030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979449F-1D54-453F-85C9-CF93276832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DA0EE42-93A4-4BEB-A42A-1E95757D1A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1278F534-959C-4262-A59D-4CE82333AA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D61F7A68-056D-472F-8724-78792E0CF2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2DBC8DD2-885F-431B-A024-D92FC7E630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24520E24-0D56-43CE-9FF7-6BC95C5ED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631833EE-9705-4A41-8E42-213745A3F7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7A7148A-546E-4E27-9C73-00815CB3D6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7BBCEAE-32E2-495B-81C3-D9C54EDD90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6DF6CA5-E404-43E2-B09D-8ABC2132DE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3CC928DA-D189-4BDB-AE73-0DAE43EA1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215D1664-B4CA-49F2-9CD6-CBFC09D2C7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329A183A-10A7-45C8-B688-278FED0392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DDA55BB0-391C-4612-B8CC-8EE3A1776E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C746FED-815C-463B-8FF9-5556467991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96AC1968-BE3D-43E8-A865-65F3746D56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1D3E4DF-68A0-4389-8887-1CABE39A07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C8EFC266-5B5A-4832-B345-D076A7704A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5468A449-6AC7-485A-9B29-1EBCB19A46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DE49410E-2CD7-4DCA-8D56-2B18FF439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8C38120-119A-4079-9767-5DB9258679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34754DA4-3822-42B2-80BC-540DA328C3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1137C96F-A0A5-422C-8BDE-AC32CF7045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2821BA67-B680-49FB-A70C-49B5C0681C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9C4C3C27-1196-4F28-BCE4-35C3FB197A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D2AA5AAC-E143-4867-BEDD-97E9EDF488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24BE3433-DCB5-48DF-98C7-1F3B86637A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9681A844-32EA-400A-86C6-88D4766DF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50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3E967C-817E-4069-821F-BF1D25C3BAC3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9D4AA17-98BD-43FF-9AF6-97CCACE05A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7B9FA3F-4791-41FE-90E9-267CF046CF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54FDAF2-75ED-4B2E-A47F-48C0E83EB7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9359E65-11BC-4ABC-9EC3-12FA65A9AA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D95BF1E-40D5-45D0-A424-A5F5042CD2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7F2213F-D926-463F-BF78-A4AC8801E5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9756352-04A5-4229-B301-3AE8B852E6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F3EDA56-9A5D-421F-A460-D9D1CE5F15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E54D97C-8029-4AD3-9F26-A47D31E9E0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795BCE0-B05C-416F-B02E-0203A72CCA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084EBCC-1504-4C6C-8CF3-11BF10E3AE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248EA9F-01EE-42CB-A130-3DD9309FCC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B67897F-D1F8-4E7E-B03C-03E13EE09A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A963F00-013A-47E2-9163-CD29C723B7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3C8631A-8D6B-4F0E-8147-8BE2E1064E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F057038-C714-46C2-B536-DCE644D76F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02877AE-5527-46BE-AC95-08D74066A5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2AF7562-8D5E-48AB-84D3-751FF72F9B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AC26EDA-0660-4C5D-A6A2-50568A3774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7337698-EB4A-479A-8A6C-6CAD727E51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D4D269C-03F8-4F43-BABF-0E97D47A7C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1753BA4-881B-4A8A-BA18-2DC6A6038B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44F2DA-709E-4377-9929-FABDFD7074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76A754C-2783-40DE-B3A0-539D896611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A8A7AF0-6A62-40BD-8FDF-4086B57356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154EB6-98D7-45E5-BE4D-B33201AA98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BDAD77A-AB42-48C3-A437-4EFEF64DFB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179708D-0257-4093-8167-0AB2BEB5C7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DEA231-FFD9-47D9-819A-AEAF5EC0E6D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B0ED771-6400-4906-B6E8-1FF494B097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DA060FA-CE87-4353-9BFF-9891E06A21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81DF47D-B36D-4D1D-999C-0456BB8B7A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FE4002F-F5F6-4D01-9537-51D094A5F8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B474C71-75DE-4C70-8063-61AAFF4E44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81F5A2B-F9F1-4AA1-9FD5-EC0E69CC35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FDF15E4-67FC-44C6-813A-935E88A526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FE00385-0CA8-48F9-A56B-BEBD553B67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FF909F4-0520-4230-A07A-2CB0270EA6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319EB6E-59D6-4711-82C8-744B5D48F0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69984F8-174A-4B78-9294-9130586BB7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B0FEDD8-2142-4585-B5CA-E2AB7EF6B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2BC2387-7374-43B6-BB43-6E94436A61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354BB0D-DB1D-43C2-84F8-5484A0AB1D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85F50FE-E0E3-438E-90B5-1883B1C734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723B4BE-9E5A-488A-9749-5AFEE5D976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004E8FB-2E97-47E7-9E06-782A96BA18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7C7E4EC-8AE9-4F25-B351-4316C95CFA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2FEFE64-52D4-4640-86FA-17F02D12FA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A949CF9-637F-4999-8079-145DB5B587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874E923-3297-48DE-B3CE-7C36C56984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7A6B6C6-118B-42FE-9F1D-87DF8C6A36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FEE3283-5C26-4C28-917D-C144E19E85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02A57C2-7B12-4CAD-B5F9-F1391EB064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1023AA7-3647-474F-BA91-597880EE1B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23F64BE-7873-467A-BDB9-BA79B8CDAC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E67DC32-DC18-47D5-86DB-2C3FDDD193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2D62556-559D-4EEB-9821-9404117022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3678A09-C66B-45FB-B535-D6AD01A2E1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D8AF901-392C-4EBF-B461-1A8CA97C18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E7D5B46-3C3F-4526-B6AD-01143B5ABB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E65A933-A88E-4457-8DC1-47BF5EF451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3ED3561-4EAD-492C-AF98-626E56FFAF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AFCC35F-AD5A-4713-B343-2A328D798C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54E365A-CE8D-47E5-B47B-164B7E98F4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51C92CE-F615-4835-A7D2-37E19F40B4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E815554-8741-4F82-BF49-9294065DFE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3DBC49E-EA61-43A0-9AA2-A8C6D25961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2662D1A-2527-41A8-ABB9-006BC36754F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7C07BEA-B940-4A0D-822F-569F289DB3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113103B-630E-4235-8959-D5EDED4928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4161923-048A-430A-B916-2191ADAAA3C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243D40E-05D2-491B-B0DF-49D6124A73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3128305-7B65-4769-891C-6A4B747026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143BB5C-847C-4B1B-980C-D3EA6A1B9C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8F7E264-443D-48CE-BB8A-410613C026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E5E9CE2-192B-465D-B070-94DA29B2C2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F535F81-F163-4A84-BFE5-09CF0D955B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3F750BE-2884-4FC7-B3CE-D3F7DF7A2A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16584DF-F505-4623-BD79-A492CE61DA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C058B5E-5CDA-4E92-812D-4588726B7A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24CADAC-9834-4B6E-9BD5-C25EC912A4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0972F8E-C66B-498A-89F2-FA32338869C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3AAEFE1-7032-4165-A654-CDDBB7F99F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A735C56-F07B-47D1-9DB6-CBD049DBE2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C0A6465-AA55-45B7-B332-51A757B3D8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F47ACB9-4733-41D2-B4EC-DE9053034B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49F4E09-75FD-4429-A96A-836E18DFD2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283B186-C02D-4D42-8F65-CEF2C43FD1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57BF243-A89F-4DF4-9858-E4A917821C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B63A3E0-1818-46A9-8FFB-F2213CBA02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E4DE525-C5C6-47B1-A8C6-723E2FD2EE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2305D77-2793-46E4-BE16-B119F9E631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B53F871-2FE7-4565-9633-B8A160D860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4F617C6-D1BE-455E-BA89-927463CE4E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0B35B45-5E3F-475F-954D-AF157D8A23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BEC5FF6-A74A-4B1D-BA0E-28F1CB0377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8C69A72-058E-4068-9EDD-E19DA57069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1EE3744-8724-4C33-B1B2-ACBAFF30A9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CBE3373-157B-47EA-9EB9-C2131F7043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1C4081B-306E-4624-A865-0FAB967D18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391A268-641F-4BDC-A853-6D6228C013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E054686-7A55-4EBB-8BA4-571EC9521F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87FD666-EB9D-4A53-A1E7-822A5F2C96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737F3FB-434F-47AF-86D4-DF20DE4525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F1F353C-135B-442D-9CF3-0AA49B2577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78BAA18-89AD-4D1A-BC62-D5D19D86AF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DBC9FB9-C272-42D3-9CB2-3E46C1B5B0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50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375459C-87BD-4B8C-A609-3A59984C7B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F29A0D8-4095-4E75-BDF7-A2F528B59D87}"/>
            </a:ext>
          </a:extLst>
        </xdr:cNvPr>
        <xdr:cNvSpPr txBox="1"/>
      </xdr:nvSpPr>
      <xdr:spPr>
        <a:xfrm>
          <a:off x="6877050" y="118300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089C43E-6BC8-481B-8593-6D1A0983A8C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A1DD429-1BAE-4407-9FF1-BE87A87D41C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FC15981-611F-48FC-90AF-46DD94BD16A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C0C471CB-4098-4D36-88F4-DD762494A43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7E25DAB0-0B2E-408B-B171-2BCF6625DC6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BDF4355-6B7B-48B3-8742-678DF61C6C7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5B01C6D-0E95-4A0E-A863-6BED0E97F68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B6BDA40-2718-4791-BC55-F05BBC354C5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BDFF25DC-8B7B-4495-B1D4-3F70278EE756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6F9DB5B-762D-4AA6-9ED6-B6E86ACB0E1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009DE1D-B3D3-4880-ABBD-D9EF7362CF6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C0D0E29-48B3-4C2B-AD43-1B645BDF163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8FF7961-4201-4505-8710-FE166A05398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A495894-2747-410C-8E16-E2CA51F1878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4B095F7-CB44-4E00-826F-4C78D47068A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9018B4B-3207-4D8D-B825-9C03E1375B5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5E55161-B3F3-4F97-809C-94BD40E8212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84F0F15-F879-4C2B-BFF6-0F02B692C5E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F5AA59F-C2ED-40F2-848E-DD55DEE8FBF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D62112C-7623-44B7-90E6-D3BE7D0CE36D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5D5E17F-8528-467A-BB79-90F5414BAB4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65F6BF7-22FA-4386-9F64-026988DD6EF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5A25F38C-6C58-4B66-8D13-628C67C62EA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D3945ACA-871C-451B-BECB-7FC7B8B5E64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6521ED17-95EF-44E8-9165-46AA0A5EC2F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4FC7C6CE-97CE-497C-94D3-E5116903CCC1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08F910B-8157-43E4-B8C4-167951E7288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D366A09-F7A6-487E-9277-EA3F344076B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A19573B-C4F3-4F44-9AEB-A9D5A964C38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79B7F82-E512-4F8B-AC29-730B9128AE2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DA952313-85FC-435C-BAB1-451FC29053D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A380A87-109D-411A-B4BC-B8EABEF6657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D37B11B-CDF4-4BB2-8F2F-D051EC55E86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E34FA90-867D-4806-8872-639E999AB82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29547C8C-0883-4C3E-815D-3548F4D4F06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7106951-1AF6-45AC-88F5-9BD8E6E5BC3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B557A786-3CF8-4929-8F44-146DCC375AD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4AA41F5-A4ED-4E87-8056-3D403FE74C5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904DBAB-78F4-4E81-A9D6-0729F5E0866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70232A5-3B04-4DDF-B9A0-AD62CCD129F1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A3BAB2E-1FF5-4FB7-A65D-A2D12AA8342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F7ED511-ADA6-4827-89A7-B0EE17235BB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27766FC-4259-47DF-82E9-92376CF91A4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883C0294-52EA-4FEF-B6EB-EC0E2F92ADA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91DE464B-1A54-447A-B44D-C3796A00D08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C0D9F3C-7502-43CD-8D1B-59CFF7A0C80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11067AA-F82F-4BB3-A30E-C9752B46FFF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1A30FEBD-32A7-44FE-8F16-C432FBFB068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76ABCB6-2157-4FF2-9A60-2BA4592E1B4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A511832-0A8E-4F3D-8B12-8481F948742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AD7B4341-5570-4C89-BB38-07FAA0583E3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ED2F5287-2EE3-4B15-9046-83DAFEBFB74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F72AD47-03AA-4D09-9DAC-2D9FBFF25C2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CC7B3D6-F86E-4FA6-812C-C2DA78D8E24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A858CBE-53D5-4D64-9EBA-2DE275CD3CE1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F0808A5-6FA0-4FA1-A836-AF593262A66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F227D50B-0C76-4B67-AA82-B50FF67A3E1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681C955-7028-4F32-B918-9CFD6241CFA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1BD8F71-6539-400A-B6CB-B10FE0B547C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D57BD59C-A171-4F38-B888-2BAF17F095B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4A09726-07F2-4E16-A3E0-28C6B99C0A9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59673A4-04AA-425A-AF33-F1576274D69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F8EB266-197F-4F12-BA5C-6CAB6D47AE8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86782A7-066A-4E6D-B163-505ACB72275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BC069BAF-7307-4F33-A05E-4F67D35FD0A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FA1257E-B393-47A1-939E-AAA333E88CA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D492DDF-D171-4659-AA05-73EBC7E9D73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18EC449-5D23-4E70-B4D0-4B2F05BD487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9A62DC0-17F3-4D34-B723-7D2832AB20ED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3C759D01-B471-4B5C-93CC-7253BC3B9DF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4F37DDB-9A79-4E70-AA98-00AF9EDC64E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3F2EA31-67EE-4ADE-8E51-43B1A58F7E9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AF61C0DB-A773-406F-A749-44DBC415E43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BA8D235D-F627-4FF6-9F43-F61DCC7F34A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088FD53-219B-4E70-993B-08E35792BE0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C5F16B2-4C56-4CD4-8671-D56F10C7241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85B97FFF-B050-41E5-92B8-1C093ADD57D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5BEC502-9148-4F26-8B33-6D698C094056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AA33597-B175-4374-AE99-2E72F23DF03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F2D2159-D433-4733-AB6B-9BCE42926A7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7A1C820-F721-470A-8E45-2585CD1FE70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37C8132-7977-4F97-9EE5-617F217CC75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69FE86C-3E14-4EEF-9AAE-90C501945C2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630B097-BDED-4969-836B-F44957C0136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D082C67-36D0-42C3-806B-6B668135B10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BC90411-65CC-4E4A-9299-16126890B45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97033A3-E2B5-4FB0-B56B-CC52AAF6514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D643CE4-9F85-4728-8CE3-19627830E30D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3459A56B-45A3-4016-81D6-BB0E432EF50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2E93054-5627-414A-A9CA-A20C68DB0D1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A4F1A12-7147-4CB7-88FE-D1FFD2FF0C1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CF85D5A-90A9-421F-9C64-4EF0856696E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5EE4D37-2D9D-440F-B170-06608E250CF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D1BE166-EE64-491E-8D82-8A2A9301545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754943F7-6D4B-4CA1-91DA-975BB5E055F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A78C7A2-96A5-49B0-87DE-74735EB724F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0952644-501E-4C28-B9AE-CE436C95973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25B253A-B5F3-4542-9123-906CCB22D99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FD03EB6-D4A0-4E63-A6D0-108594372DE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1C07E0F-C19E-44B5-A6EE-A25E8FF8CAA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66B96428-C7FB-40FE-BB1E-7B02772214F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6CA07DA7-8CD9-47AF-B0BE-00CEC2CA68E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2DD0309-C5B2-4935-BB73-25672982E2A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8FC801C-0906-4BDA-B5A3-D195B62229E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C50064B-A0E3-498E-82A0-FD8645FECE2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005AB78-3812-4ED9-BC4B-4E6CF8734FD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7860680-F206-4E0F-B412-D9342CA3F94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49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FF0202D-A992-4FD1-86B0-651006EC823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7998F9-6433-48CD-A93F-E6A089178A6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EBBEDF3-9896-412F-B9F5-F21193F59A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D1CC00E-38E5-45C7-81D3-70A19DA73B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45B52D9-ED01-4242-9F82-3D06D87AF6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4AD5EA-7373-405E-8FC4-8D7F13C6F9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FE7DD4-913C-4F47-878D-19AE4CB71F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F7C410C-876C-4B66-97CE-4CCE86CC36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41BCEB2-874D-4F2E-8D96-6BD5C40DD4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1D1030E-85F3-4216-B073-6F88478EC4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E3F55D8-0ED7-40EB-B3E5-D2A55194A6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B3CEC84-2E36-48CE-97D7-D2291CBD3D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F2F5769-2A9B-4C30-B124-9763FA16ED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0F52561-D44F-4B1E-A032-6B5B116B4C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D9F53E5-82FB-467D-AF89-0BEF9E0588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877C290-C284-4F43-8228-90B607A4DF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E168FFC-CD44-48A7-AB28-91ED7E8431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B47EC9C-CD08-4B8D-9E6B-95FF388B94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6D52141-EC67-4F0F-A43F-34BB2CB44A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0A5D85F-F86D-40D6-BCE2-CC4C4BE607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9F5516F-257C-41FA-8786-33433D496F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9175FD2-B132-402F-B9FB-7E20130F28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FD95E66-57CA-4A59-A81C-3040D4A58F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F8983DD-3D15-4FD7-8559-1C9B650C92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635C178-7827-4E43-862C-68AABAB6CF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B338F3A-C869-4A77-A12B-4238FB2937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7AA7A7B-D695-47A3-9F9A-9C7BC6531B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23C79DB-712D-4405-9919-AFBAA41B7F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CC106A4-2C18-4978-AFEA-D12F4D8C18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25B89E5-D339-4EE0-BA08-67815EC572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BF611E5-74EE-444B-B216-E2E68F105B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ECBBD6F-A817-41FE-860C-391C404965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45AA7E8-871E-4146-9C2E-7F15F93CCC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637E5EE-CFEB-4AFF-A96C-83777DBE5F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81C80AC-B953-4538-956D-747958EFDE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40FF820-BE21-452B-8CEE-82C855CBAC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0516344-2B52-4182-AA8A-FBE3FA2CD0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CB98BC6-0CB6-46E7-9C4A-99978EA3F3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1875940-0750-4EE3-8389-D3641194D5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6BF2E28-8639-4CDB-8D1F-39E4636687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6477805-12C0-4906-AFC4-9512973821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4E93C3C-7D1A-4DC9-B0BA-DA0279E782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479F26B-4C14-45CF-9E2E-DEBFD21895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F3C067B-E757-4482-9FF3-F423E831EE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5F63D85-E770-4A17-B2A8-3B9BC0D9FA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4BCE880-C3DD-4DCE-A4DD-CC98F81C11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8CADEA7-C71A-4069-A82A-348F499224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A1E869F-1B34-4C34-A3CE-67B0A42793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2F4FA5A-EFAA-4048-AB28-8294C574B0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2B999DD-3F25-4C6F-9074-5A360A3F16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D7F258E-902E-4AC5-B913-88CB64D5F2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6CA9CD2-19AE-4DE8-AAED-EADF9B845B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3A0C30D-ABC3-40BA-89B3-9D034C3233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A364F20-2B72-496E-AF9A-EF457D6B07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FC3DCAC-2A86-4015-AB60-CD925B4456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F33CF07-DA8D-4C33-885F-619E1E0B87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CAEFA28-B4A2-4037-8943-0662FF52FE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226544C-E86E-4132-9849-7DE5581857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930B9DC-53B4-43C2-BD80-0947051139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116A292-5903-4A22-BFEA-37E29C6F1A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50E242E-22CB-4FAF-B5AA-30F77E070E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20980E6-2668-41C5-8D65-CBBB04E0CB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4DF2324-C030-42F7-B2C3-B09573988F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9C22B5E-0AF4-4A91-B18E-0DD341A8E4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E5B8FE7-074A-4DCA-9656-F550FF2482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7FE5E7D-32B3-4473-A934-13A583FE95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AE33883-C3CD-42B6-9516-385F565844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A8E1397-E364-4FD2-9112-BCCE71ED95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22F23CB-B7A4-4F19-9157-0AFC605313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B71226F-300B-4C5C-8F94-DE96D4C014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7E80370-50F7-42A9-B7DC-2FCBBC31CF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C6F3DCC-2489-43C3-A028-17A8B78153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5277972-CD76-43BE-AF76-A0EF720223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06D2D53-457D-4FAF-9113-2498FA6EFE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D4212E2-14C3-46E1-8198-DA1C63B3D6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F0AF281-7801-480B-B1C1-85231EB3CA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5D5E6DC-A416-4606-B027-845DC49BF5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9E5B2BD-1842-4130-8B1E-EE8CFDA099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EECA21-4C44-4640-BC00-C109CC3633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A627F58-2E63-4124-BF9B-859D4C5FFF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9B7558E-283F-4A95-81A0-8E9EF75402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AEB8547-2001-4A3E-8C79-940CA49BEC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3B0AFF8-0FA8-4437-8F17-AB3F739F55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56D42D3-C564-4247-B104-9AAAED2152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5F6ECED-2111-4FD5-81D8-FF75424DFA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AE4CA51-7A6E-45CB-8980-29AD8BE9E1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5773DB3-527E-434F-9695-FED6DA3146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26C6AB7-B4FC-4646-8EF4-0F87358D31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D937EDE-7F94-45CA-A6D5-70F015C234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DFDE13E-6686-4292-82E8-1A5A8E4C93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5E40DA7-2DA0-475A-88A8-08BB9FB52E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5F2CA2C-579D-4ABC-A619-9C79707522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4497DB4-0302-4BED-89C9-31204DB5AC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7C7AD6C-FAB4-414E-A2B4-D4CDCF4D6A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9446ECB-B6C2-4EFE-9592-BA7EE81F91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5317C62-266A-4F41-BED7-38265AF966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B44A7CC-BC46-4DE6-AB0D-194725D208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DB96089-D035-47E2-AB25-5A024AB6F9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CEE13E4-AF30-4470-BE0D-B793E3CFBC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AE404FB-B25F-40C0-91D8-F696B12168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A748E5F-63C4-45D4-8F4F-D03EE885EA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A2A49A7-2CBE-4324-9C3A-BE629B6A1E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8226A53-B089-4354-BAB5-B5CB1B71FA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F7700BC-45A7-4777-9A41-006A67701A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8BA204B-66E9-44E4-813E-986FF6DD68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1281187-3978-4458-BDE2-D8FF457483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9B229BD-A1E8-41EC-BB87-0CB55C6C1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0C29FAA-5792-4B12-8D7B-38F65FEBDA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C3D2A04-B161-4210-9B37-2F3889EB41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2CB1123-E02C-4AF9-98D1-0717093995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A6381D1-DD23-4718-95B7-03E129652CD0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666833D3-8238-4CD2-A307-69B6527F5A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B03C3A38-6EF5-48F8-8641-6C7A29714D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2AEC528-F8BC-4B7F-A2B1-DCB4E70590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2ED0912-9931-4DCD-A7F3-C5B09FCEDC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B808B326-4917-43F0-99DC-A6E5B24785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09CECF0-E13B-428C-A821-ACC189B3C9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2AF73D1-2711-4C29-A627-365C4FC8DD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570B21B-01AE-4611-A450-E048E8F8D2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3AE855E-258A-4D4E-B094-1298A37E35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0132550-B603-4941-B8AC-185481F175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415208D9-C32A-498D-B328-27292A6BAE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C450445-986E-4972-9C2F-0A4956A5E6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DCF6A07-49B8-4620-9C85-661CF7071B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C355DE0-1E1B-4EEC-9190-F6743012D7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A78D743-F7F6-4E93-8D12-F7530A705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6B55A3C-1A15-47C8-852B-68D28B6FE4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B70AE0E-019D-43E1-B390-36FDB1A10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AEA6AA0-4A8C-4BD0-A03F-A47A134B31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BDD164F-84D6-4E77-9D13-CC25497FBA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8A91A59-1E63-4A43-8E61-9D711C8844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C5625A1-F3DA-4646-9EA3-82583414E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EF0140E-B9C6-4B82-AEAE-D81420931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90501E6-CE5A-4509-95FD-8F158B11B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3097324-3670-4B59-B956-5A1AAF5C36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851C7E4-58D0-40E2-9F60-8999FBBA82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1835962-4652-4416-AD0D-F370C388E2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EA86BE4-5BD5-4FA5-AE40-0107A6671D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5690632-BB76-43F2-A92E-FEE2D72DD3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AFAB7B3B-F3CD-4008-B1E0-932CC8E4C8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0E14E76-C297-4FBE-B477-DD009D83CA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30A6653-3963-4979-BF75-2D398A1CB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E6E27DE-9A8C-4041-B83A-26BF1B8C21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DFC9AC0F-A566-482F-A792-23C39E8A0D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3D154C1-5A12-4E9D-8EC9-2B06E7C92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1EB43A9-69C5-4A92-91E2-AF7C1E98FD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3664B8E-1968-4667-9A85-6C665B56B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6298181-12CD-43CF-9B05-127B234DAA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4358A91-34C4-498F-A731-1597CC8E35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9683A7D-1CAC-4F2F-9613-5C32C5561A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0D4BBE6-78B4-414B-B96E-FF2C54C06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DE33F98-2312-4523-911C-30BC94F139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9057EBA5-7FED-4231-B447-5F3F42E067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9DD2D8A-A23B-4CC2-855E-261BBAF4F8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423963C-81CF-4AAF-AE62-1C16776F07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23405E6-CF24-4AC8-9AF8-A5CC94D6F8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ECAC18A-2C22-4449-90D4-5FA6CA71B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975C35A-3F54-4444-A4DE-A645477EB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44B40AD-9EC6-49C0-A010-134CB02202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59FADD85-62DF-466E-874F-DCC9315ED0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4D8DC08-9156-4976-8A82-F8E1839BD1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A977396B-1A1F-416B-BF94-893FCAA4F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598DA142-7731-4FB4-AB15-9C2C7257D8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3820C37B-164B-4998-AEFE-7BF171375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602E7AC5-DC24-4F02-9CE7-99443F349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B90464D-F86A-4B6D-9C5C-2F5D1D94F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E72AF4EB-8E76-4688-995D-9A0564FE74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B3E5EDF-EF90-4A46-A8F6-AD9F073522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62BE0FC-E0DD-40FD-9498-85003D1A39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F342608-2786-45D1-942B-6AE8EC424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5BEB1D7-E89B-4781-9277-C11DB7770E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E51AD6A1-BBC1-40E2-8342-0E1755577C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A7FFA9B-0663-4022-932D-21876354C0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2CBD2BE-93BE-4F72-B602-AC27527E1D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E2C947D-2735-4C68-8798-61F3F9D282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654BD336-BFBC-43B1-8C7C-85AD576161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10202E5-79E1-45FD-9B9B-7C077B8117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F599C02-8F4E-4F3D-8BC8-52AFC49060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1BC5E299-77C7-49C8-BEF1-1B9BD42220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70FA851-09A9-47B4-AD25-763D636FE6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40E875DA-B426-48BA-A7CA-99D436D88D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C2CDE35-FA28-4C7C-B1FC-3DC69B6115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CE2C888-8E2B-44E8-A447-D930E6AA5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9323CC73-8C74-438C-8236-98A5CD92C8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4E35A30C-749E-427D-B34D-31A733C150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84E53EB-5ACD-4D3C-847B-0F648D70AB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D03F4B6C-BABA-4A6E-A4C1-9087C5DCCB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E00F95E-2EBA-4490-8C37-3B4EC0E4E9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D8C841F-A4AB-4DD0-A8FB-21AA4971B0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FAFA3C1-2D88-400A-A56E-57D9F45510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6183BC31-D327-47C5-AC51-14CE91559E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B5AFF239-83D3-4773-89B9-4F33EC2AE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ECEF2D74-CF90-490A-9FE8-7D2199F16B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B2C313A8-92E9-4523-B9AA-F2D6F6C55E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5F9D259-F5A5-4E6A-AA38-4E8D6CD334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45F32CD-AABB-479E-A90B-253F652734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A9CC6988-B23D-41EB-9BD5-37CDA0A408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393926A5-F17A-4DF3-BAE4-E3672D8F69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BF88793-4AC1-4C42-B6F5-FED4AAC1D2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1BA856FF-AB2B-40E1-8AFA-DF504B83ED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99CC038E-CFF5-4C1C-A790-A34A71C742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386A7A91-0EC6-48D0-A04A-A2B3C5A8AD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FF6F9F8E-7205-479D-B8FD-4A7484FC8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FFAE985-EAF7-4950-B104-D71124E1DC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FA6AF07-E81F-4325-A0ED-25135D775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32B1836-F2A3-471D-9D4A-9A6EE5C183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8C8D71BE-A74A-4EA0-82B0-C3580C5A9D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8F9DA54C-6EA8-443B-ADA6-3B0E911AAC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F536736D-D990-49E8-B2B0-117A3016F1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5EA9FA9-A97F-4D64-AD8F-46FFEBF576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6CDC68C-FE62-441C-8BF6-2310A15464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3F0112C0-0C17-4DBD-9D47-B1026C8111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CB38150A-2B9D-49CE-930D-2109CF7C4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1FDD90AE-ABFD-4DE8-9F98-761AC3FB57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2A866DE1-0F0D-4D71-96DF-DA490C3A5D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60FE6733-1052-424C-82AF-D83C595A3A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C9A34BE-A716-422A-A8BC-8751779099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4FEE53D-3778-4555-A78A-1FA285D9D0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C3EF89B-6E3F-4D00-9208-2B8C6B8DCE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3AFCD0E-8139-4F2E-9ADA-3BE5881CA8F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84F94CF-3047-4B11-89C9-D56E51527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D3E33BE0-8FFC-40C4-9852-F417172E51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059CD6E-C40B-42E0-B2D1-6F084F7956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EFF4EFC-F6A9-4216-95B1-5D3324A68F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988693F2-F0DC-4C7F-BCF4-3578655702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F88A01F-C251-4ADD-A7A6-0FB53DB22E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64E031DC-42FB-4A67-8CE2-49EE41CEE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9D383B37-10FD-40B4-AF09-FBCB77EF3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FC41A275-510F-4CB6-96A0-DA6DCBAF3E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DEE48DF0-C073-48E8-8B11-4AEC43785D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A751BF40-F171-4249-81D8-BC0EB8B26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45D2A40-3568-4E6D-953C-4D5AAEF0AB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B6940A03-912D-491E-9237-6965F30001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A69DC6E6-21F7-4E90-AD26-2F2CE79087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21CC830-B9EA-4D06-B72F-5FB7E204D9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C191A4B-7D0A-4725-84B4-59928A3A85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CC6E496-D28D-44D3-A550-79B2412C90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CAA7DE7-F43A-4851-900B-003B816CA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FC0D806-A849-44CD-BB1D-D06EE7BA0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745BDB5-0C77-4A06-82AD-A7026CED80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CA97EE4-1E65-4760-93A7-263A8695A3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06CB035-86EE-4D42-942D-18F343A677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71A2A1FD-D6B2-434A-9AE8-7AFEC2B27C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73139BF-5BC3-473B-8CEA-FE038A73A8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1AD932FA-C312-40CD-BA3A-4D9524FA5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65FBF99-5252-454F-BFA4-F986FB63B2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911DCA21-F658-4C60-8F4A-A7D35A65D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3E78B4C5-45BE-4DF0-871E-9943D8C09C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5A78292-6074-4529-9EE8-837D2A43CC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EE299530-1FC8-4370-BFCC-6E179F394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A46BD576-D1B8-4186-9E25-477F50B11D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6F2BF24-3769-4BDF-B19E-7D759547AC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E9A2F0D-2E67-45E4-AFBF-CE6E7E523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2C6B173E-7FFD-4C40-BE78-5E108B266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ABD15870-8277-417D-8EF8-5D928214C4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84D627F-76FB-45E3-A53E-12E288A1C4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15542464-1348-4BDC-8673-9A9E679369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1752715-4C46-4601-936C-D5969E913B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90E84711-3492-4C84-9CB2-5D9F76DA6B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39DF1C0-1B35-403B-961A-35C38DB21A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6417770-3BB6-451E-B157-E491BDBFF5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C157325B-2683-4968-BB8A-055464C08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B433ADD4-FD75-4408-93E7-D1D4DF4D16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93F5858-8ECC-4270-A4B3-33D07744B6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92C9EDA-A2D9-4FDF-96B7-C24F4430D6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825DC36-0D0D-40DD-AC08-DB7F6DC67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DFA3432-4FF1-4692-86C7-B291F80E63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B3BE409-0AE3-4ED3-892C-81C818FCE6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EC1F409-0CE5-411C-A5BB-D1A3E8C2E6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737F27C-0496-4FDB-8117-F91AEA876F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7D8CBE64-D5B1-496F-B423-38CAB66E1B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3BECDB3E-BD65-44CD-84FE-18011B568B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31FE0357-0AEF-4589-B1BE-4CB825A556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FBA28E9-CE71-4C66-9238-AFD9FE154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9DD70452-5B74-4212-8D79-85E3F67896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457B18E-E9D5-45C8-B3EE-3116B820D8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BAF0C60-CF00-420F-B624-7AB267DEDF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0942136-1620-40E7-9E8B-FCD07FC9A2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C611974-4C08-40B5-B83E-D28AFF8721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BE299193-81F9-4755-BC00-88124FB51B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57AC2F70-346B-499D-B10D-6F54DCD996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2612C55-BE8C-4F44-8002-2F10C5A1B6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C117FB5-BA28-4917-95E6-D747759B1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A89CE8D9-1013-4A5B-9BD5-61D80AB2F0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123B7298-AC4D-4700-A2E9-02682499D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E9B320BA-14A3-4D31-84E2-5C5D45AF6F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6AFD4E4B-543C-4A96-A8CD-D7D2F4D111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C5458C4-9C92-4BC9-9E22-47CD3063E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ABAEEBA-95C4-45CF-A2D0-3E94AAD1C7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C4B10CD-15B6-4FBF-864F-18E2A937E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9826DE7-485B-4E09-9CCD-2B744BCCDF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45963546-0382-451E-AA31-97670AFB8C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519417FB-B1C1-4D6C-AFD1-0CB2FCC7A5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1E0BF24-8F5E-4A44-98B7-74FA2D256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B7D8E67-C4D3-4C21-A252-D6C2B15E2F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59B599B6-9CD7-4051-A4E5-52E3D801D5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51FDDD8A-60B6-448E-B9A8-7E541D79B2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484C13B-F392-45BF-B4B5-4FB04A1FF2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E05F6F29-1ACC-4FF6-8951-D5C755437D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A64058FF-9592-45FF-B7D6-E47ABD1D0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7C0F1E29-4852-4F34-B57D-0B452BF92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D4383C3-28D4-4B6D-82C8-EDBA9F06B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BFF8DCB-0C62-47D3-8503-A99C515CA0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3E78FAFA-8560-42DC-A974-7BD27FAE92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E421606-0498-4831-9494-6B5761FB5F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51B7349B-3B91-4E58-94C1-2476150456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5E9671C7-B240-47F7-A4BF-A6139DDEF6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C2A3856-9D6E-4539-B080-3DFBE729B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70B487F-6ECE-44F5-B6D9-180E139CC1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71584A2-07C2-438A-BD97-47112D3298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D93571A-4F36-4310-9E60-3C70CBCF51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A8AA7886-B67F-4DC7-92DB-6CA813450C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17DECD0-8E65-480A-A851-9E212765A2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6CCFDD1-E8A3-48D7-9E32-36D75548DA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A4616E34-3C29-413D-9F36-F30176ED8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940D6BFA-06FD-4EE0-BA69-02D57D2A26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2C9AC1F-6D68-48B6-BA42-A41796532B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E199C13-4D62-4503-9B88-4B57C39159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2C70879-9B14-4369-8A70-2872A4CEBF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FC4BB2B-72D8-40B3-95C2-DC82AAA54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BEAAECF9-7714-4436-93F8-29518236BD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BF7E7B8F-DF96-46F5-8D5F-B821A45575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DD8269D2-FED6-4C0D-87DD-CAFE137956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5B3AFAE6-99DE-4D94-9ADC-AE0DD0B4C5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B1B88E04-AC1A-4EA9-B641-159BAD26C1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3215F85-C133-472E-98FC-AE9885709F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09CF3F3-00F5-469A-85D0-91A1FE20C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63F4537-1BAE-4104-AE16-4C79E0DA91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53E1754-AABD-490F-8D79-9D57F1826C4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4EDFDF6-2BEE-4F41-9A8A-6A003ADC01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4D57E0AB-2CEF-46AE-AFF7-0D43D5F0AA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E474B9B7-F249-413E-805A-88CEF49D0C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B75B5996-49DB-4EF1-A501-A18C6DAF52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2972EC2E-DCB2-4E99-802B-699FF89BC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6C3F3057-FE15-46F8-A744-A12B50BD1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DE9B5A7-20E8-4A5B-AB82-865760F6FA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B478CBF9-0CED-43E7-B79F-1CE3961104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E0F41624-2E40-4802-A3D2-4BBE78A960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B764755D-E764-40F2-972A-64E04CD174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34DB7C30-D838-4B8D-B531-167AFB24D4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8684158-CF1A-4C02-BEEC-92826D1B1E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DC954270-9FCD-42EF-AD1D-00D5400F0F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D9B7AB31-1E3B-4136-8BD4-54EA585C3C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57C7B6C5-CAF1-4925-A469-6938EC635D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23357A92-4161-46ED-A94E-432913F5E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AF1A8B57-83D9-45DB-A583-EA0746721D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577AFA3-4B05-4ECF-8567-925632611B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981E82A5-8DAD-4056-B66D-EDDB66A3C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F4CB7B3B-2632-4848-9672-3E172B43A8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AE52213A-9BD7-4F83-8ED5-014A3C5530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19354E23-F5E0-479A-8E38-F0A2892C5B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E03A62C7-2650-4C46-B9AE-07543E61B2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D7E72E9A-0E6D-43CB-B229-A7568E6633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C7C3C1C1-FCEB-46B1-B385-D07E460414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2C755E3D-0CC6-44B4-841D-83201E3AD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3EC18AD8-F6A2-4B77-AAC1-EAD6F9228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C10FE3C0-F375-4A0C-95E8-E70BBC2D2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FFA44F81-EF25-4EBB-B04B-A083B1AE7F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8C4C538F-F741-4FCE-80AE-205C475AA2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CDABD03B-93C8-4888-9C47-67784AAD6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2E1D137D-A69C-4B21-ABA8-C51CDAE15A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E0C3026-90E7-4674-836B-9F06474A4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EA0ACCFA-4E2D-43B6-874E-7C290BE975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F7D94051-64C9-45BE-AEF4-755B9CB470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C8EB648F-2D4D-423B-9673-55F1F94876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7CA04E7E-A16C-4803-9801-035FF69DEA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98CA5B3A-3A90-4A44-8730-047D345828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56BE15B8-53E6-4965-886F-CED315BD70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BF23A190-E88A-4E0B-B4D3-D964FAF0CD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96E378C-9297-453E-BB69-EA433C7042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10110CC-98E3-4400-A66D-0CB37C08BA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8540D9E-5A1E-430E-B612-FF9C46D314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767CF514-2F51-412A-AB59-28F071280F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75D1FE28-EE22-4EA0-A3C9-DB059A12A8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70BDA297-3161-4032-AB32-FE60871D4E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B7DE8475-1052-49E4-825E-B07E2BF167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44EB435-9C42-44B5-99AE-BDE62F89A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2589A42-367B-4993-8ADA-0946E73BCC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C20D0E77-2614-4441-AFF0-D0A6FDD6F4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3CD26EB-C345-4CB9-9AE0-FF5939E75D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B15DE9C3-4B06-4D3F-8106-42E50FB12F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A85E0E21-F814-4F54-A97B-DF93B3036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F472066E-00C9-4167-BED2-12905A213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2395A700-E1DB-4AFE-8EF5-8561BFF33C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5DD17E7-1F4E-4486-BCF6-D837BB0C65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A5811751-FEE4-48D4-9500-58EAA8AFB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2A9D7FDD-8CEF-48CD-A90D-66DF46ED3A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EAA33259-3090-4CEF-A625-A77E32BEE1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6E86FF21-831A-4F73-8181-8F611F7AC7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C49457E6-9726-40BF-ABF0-6DB19166CB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40EF99E1-7477-479A-A662-7C2DF44BF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EAD942F5-BDEE-449C-BDC7-429971EB09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5E16FF67-C04A-4D4C-B936-17B18A4ECF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DC34A08-256D-48FC-9EFE-CA79CED950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41189D0F-F06E-4540-9561-BDC4A46076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FB0DB19-8A7A-4192-967B-4E22D48C45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5EA42FBD-95AB-445A-BBD7-C1DED8F3E7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79782951-25CA-4614-84D6-EB5917E3E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EEFBDE-AA9F-4202-B07C-1CBAF755A3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EEF1581-47A1-425F-9B37-88D4C0CB7A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467581A-556A-4DF6-B282-783D8CFD9A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4838CFA7-5097-4E3C-9BCD-B39796743F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31F3B16-08F0-4E60-9211-90E2AC6E20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3C4C5380-E5C3-4715-9FB4-2430605D68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B6513E1-C5FE-463D-A092-75FF1B0BF4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F4156223-43DB-436B-BB24-0C7B7D282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7A6DF8DF-5296-4B7F-B0AB-08E6D50813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CF6126B1-5D48-4711-8FC0-3FE03252AD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620F715D-A238-4359-9A17-54241D416A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AA2859C-F7DE-4CC7-BDF4-A13D19244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143B23A6-ECED-47A2-A175-CD742DFBC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197FBA12-46AB-4511-ABC7-3B9B968426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75BB8219-0098-4E1F-97D6-A3F4FC9DA4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A3D0730-CA22-4200-84D7-B069E87800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CBA037CA-63BF-4607-A0E2-1B0EC3D87E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2C72A1C-E07D-4540-ADB2-234FCE343A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AB15FA4C-6324-40C4-822A-F20642AFB3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37602065-AFF8-48D8-8050-017C450080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682D9D4A-A5D1-447D-A831-2A5BDCCFB2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7D14511-14B5-4AA4-8494-57044005E6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356B5B4-0579-42F1-A181-8A642FCFA8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FD71E868-E5C1-45A9-9E52-5EDEC9D7D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B7512FC3-D834-48BC-8D1F-124B640B0D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A6B8402-94A2-4AE2-98F3-693B681E04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421B7C37-1FA9-4B74-B076-BFEB6377DD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86EC5C2-D62E-4F4D-9D94-837D666E99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959956FC-70D9-4173-83F6-F7F4793720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D5F9757-FDEC-4349-BFCD-E860AEBB44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38A6F8E3-2376-4C3C-9438-8F0E09574F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CF6976E-FCD0-4745-8A44-2923903F9E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E705718-7A7F-4285-8F16-67C8958108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E61A9C7-60D8-48F6-8979-C6FA45FAE4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8BE675AC-52D0-47D2-A40A-7425CBC5A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FF11382C-F1BC-4534-AD02-E5683CD1B1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61472170-4E3B-45BF-B3F9-8DAA96A088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39642CA-5DFF-4E0B-AD11-B9E986C0C5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7C3BCE95-8A71-40F1-95F1-8F4EAFA016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209CD9BF-733F-413B-AF20-53CCB34D456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CCB717AC-FD3B-46A9-BBB9-EA981F8CF9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1E4701B9-F45A-4F69-BB87-FCE1286F89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3D1F5AF1-74CA-4362-B466-204A71C685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4E46C91C-9901-4C4B-A133-E1E15399F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7F622FA7-2FF6-4E4F-8103-4D2261C640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6B888074-DEB9-4A09-BD87-54FEB858C3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C5413725-AC55-4C84-885A-7803DB18CB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61F488EE-A382-4B09-911E-08F8E6FF00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8D0C1D82-2FB0-4035-9ADD-EFCA7892B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3ABE725C-EABE-4FDF-BE10-F36881764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EDC8DFCE-450A-45AB-BD77-1F9A7D88AD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E5D23FDA-8193-420D-860F-2ED07030E2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6407EC2-7CF9-4046-88FC-51CF634985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B391AADF-D8D3-4802-AA45-0A300829C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F8498BB7-5F87-4428-BCB1-B7204FB62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1B63E609-A662-4212-BF77-D095314AC3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93197F91-042C-44D0-8D9A-3CE64DA10F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6C921B6C-6200-4443-B34A-1B387FA6C5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41C48BBA-E145-4298-9787-9539E28F6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2041D415-606C-4277-B1BC-287A68B2A8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732FA971-B1C7-4FF3-9BD1-506FBF72B6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46589C5-F075-415C-B0C1-1FC70C4588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8114974D-736A-4CCF-98D3-5DC4C7D012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63BE935B-2EC3-43F1-B87F-A880D3B618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287F22F8-E687-468C-827A-AB62D8B479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AF8F8BA-2893-44E0-97A5-47DC96DF33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1254BFD5-19AD-4F63-AA37-651CF00337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E78F4124-94B3-4C2C-B17E-E5F15D3CE8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5FF1797A-F873-46E5-A118-757CFB1C1E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24484083-C92E-4E0E-BBD8-12FC05C177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9A8BAE6-EC05-4421-A0A6-FC39B78ACB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B72B3B7-0B55-4AB5-9043-FCAC4A79F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5C2A8025-F7D9-4C13-9209-F75E1BAD44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3B9BB13C-EEE0-46B2-BFAF-7434529537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CFCEE3B1-4A3B-4718-A2E9-05396902B2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B0836FC3-6550-460F-8605-A62399176F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79362E4B-575A-4415-87BC-E8A68F1A91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882959B-6616-49C7-84DD-8D2330D111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3487686D-1921-4FA0-9D14-D4EB18D50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4D8E823E-2724-4ECB-AFDF-23A863439B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5E5134C-7271-4AD1-A79D-B2E09177F5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5A157D9-9707-4C10-800D-A421250796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69DF5899-CB6A-4173-BF43-F116FDF4D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84FD20A8-62EA-4CE4-AEE4-D619D5F1EE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84CE56D1-2A2F-4D9A-B072-AA166C830A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D22EA59-D1AB-4518-81F7-72FD79C775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D5715B2E-6FB5-4B7D-A47D-ABDF043C48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3515058F-3685-436B-90AF-A189042CC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FF58BF8A-25E4-4651-A44F-CBE147AE3F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3B85E9A3-EC8E-466B-9FCF-9C01DEE29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654C5BC3-227D-47D7-9E7F-00FB112889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DB547287-C70C-4494-841D-872D7289D1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11632924-9E15-4896-9D3A-F7FE2AACA4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31885C37-125D-4140-96C1-8A7EA27AE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2583A278-FC88-4D00-9A69-9E6957A549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8233D688-8FE6-4EFF-9254-5159545314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3812F53-7E98-4383-9F27-E19661F50B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695A305F-E588-42E2-B7D9-04CD8E9318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CDA5BC76-3D94-4AC1-AB44-17388802C1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4EF172E-E768-42FC-B866-36DEEE47D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E119356E-F4C8-49C6-AB82-131950DA94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716DF358-F6B7-4D4E-9A1D-5E7C0E7A00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58A8A58C-D10E-4179-BC75-F03BFD53E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283F8E2D-50DB-426A-92E8-5E4F38D782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17B54BC4-F9DF-4C06-BA5F-9752391E9E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CDFA8108-8F46-4C68-9499-3411086182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A24F4544-2174-4244-9DA1-02BBBAE6E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16354D25-A535-476D-8513-E900D050BA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403F30B-C86B-4C89-B5ED-47DCBC3FD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DACCF73-5748-4941-A5A8-38BF40191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BB86EDD9-CDD2-45C2-934E-9DEBECE34A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AE2760F2-7122-490D-A303-4CC92DF464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7F75CA27-B010-4FF9-ACE8-7762D620AC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DC2E3FC3-882A-48C9-8918-EC6FBD03A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C00E00C1-A9C0-49E3-AB84-D5B2320B4F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B942F009-A996-416E-A1F9-21C7100053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212C1B3-1F20-430C-BDED-30BA8E251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FFF4C2D-B6A6-46EE-870C-9652691015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DF6F5E61-EA1D-42F4-80D7-B0418FA215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18E765B2-2B35-4C59-9FB5-35C73A9595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34C752B0-9BE8-4A0E-AB03-CBDBA2C064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383B1013-1DA8-4D49-B8FD-FAAC6604C0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8647098-7CDE-456C-B580-79E44F7ADF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6026DB88-6447-40E3-8F6D-F6E07DA30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1ACA9DCB-02B6-4447-89B6-EFE98A3EAB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6E19560-8E88-49D4-9EF2-C9ACE22808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FCF13919-4C60-4233-876D-7987C99231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3D6455F6-1FE8-44E4-ACB7-AE8AB6C63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E9F07D2-51EA-4181-A545-E30DBD25E1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F5C4102F-48FE-48EC-8E21-69947B99AD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B8B04A17-7905-486B-B31B-20203D17E2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2DFE7B8B-52D5-4FDE-A093-21EC4E2FDB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6E14D5F6-BF5E-4966-AC7E-3DCD1F1EC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6FBFFCD9-419B-466B-9993-1614C5FD8F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966B4BCA-F6A1-4DDA-B3DE-A793101EAC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E5AFD2F8-DAD0-4129-86A6-A261566D92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D1B2012-3186-407C-860C-F4F7B906A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74631D8D-6999-46CD-B227-4D05919B3F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ACF23B2-2BC2-4472-8F4A-673C246B93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4477ED95-E541-474D-974E-B09B673B5E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B8ACFD5F-5989-4D49-A5A9-A358E297DA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1647D148-455F-4BB6-8976-5CF3422D8A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5A3E6E1-9345-4AF9-B7B5-D873FBDC4B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D98EA04-4774-47F8-B8C4-54ABDBDC08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278927F7-5A18-49D5-BFBA-362CFFDD6A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90370D28-0624-4F14-9CBE-EC7497C256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8ED60E99-3A53-43D8-9D38-E734B085DF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E1AA8079-51AE-4CEC-9E54-FCE4141398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070731-7B2D-4D95-B1C6-AE8EDBEB68A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AFFF902-D42C-480B-BFB6-9DB7E111E3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BA3455-A5E1-4BB7-9FC4-E84A631E00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6BA66AF-F3CE-4EDF-990F-D60154573C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9FE0F49-2F1B-49AC-8868-A0D7C3C012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C1BC16-1296-47D8-B1C0-A2CCDA5F09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9D475A-48D2-4C55-9A9F-D5BDFF4B17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58E46CB-4097-4D2D-A555-8E29005065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CF75778-A630-4D6C-9BDD-355E5B65A5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72D670F-A2A7-4503-BE16-1CACE682BA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45A3BE0-8206-463D-AD15-BF4FD9BC0F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479FC55-A5D4-4EA9-9B34-E4A541CB32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1EF58F5-7B3F-4C4C-926F-6464F356EF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3F30FB3-9FB6-4FB1-90EB-A1457F658D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B8B8F88-1B42-4767-AD53-3181FBC2E8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A0C5FCD-F8F8-448E-AEE2-A28ED36359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1ABA8E2-13B0-4D6C-88C3-7B1620A119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E1FE0B9-326D-43B0-9467-41C0D8F512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C988A13-3999-4340-B8C7-9492BE5D40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20018ED-E6AC-4352-9B63-B2449E70BA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52A1468-79C1-4A79-ABD0-E108ECCB0F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15BD673-CAA5-4CE8-B3F5-F82D850C45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7175969-C9ED-4991-9C5D-AA46F1C459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CAAFEAA-B355-45BD-85F4-273721EE76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D610C30-B4CB-472C-887F-01DE42817D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7E14648-26C7-4E93-8844-721B89D7C8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AC5AE65-989D-4E5C-8FDA-9982634B9C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01471FE-7433-403A-9609-E13ED1AE0C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5AF7E71-9713-4863-A220-7B30AD7626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7AF4F30-57CA-4B5C-B36F-7619FD4067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F4C4377-EDC6-479C-A2FF-13E2ECD757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C4822FB-A576-4576-8B01-3E86B357B0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FF5DF77-DFA8-4975-AC44-784A82C562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215F64B-CD03-4FAE-8EFF-F8E8836B7C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051E2C7-1615-41FC-91E3-DECF1A569F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FF5987C-0E07-4D42-9DD3-E83AC8F7DF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1D6BF0C-3495-421E-81BF-A5AD9173C1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BC7C4BB-BE42-46C3-B831-83562D11C7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56247F6-0885-4759-9D54-A5D62433A4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C11AD07-E3CF-4C8C-9E85-2D22D25C32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2129BFA-C98F-448F-B1A2-92A22B0086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4783F9F-E6D2-4E99-9375-47D8891F44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337AD56-A869-46B2-8D61-286EE949AB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BDA7E9C-DF0A-4172-9491-24784D6DCF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03BA1F3-4742-4D60-BF18-8BAF1ABA70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E493E27-570F-49F2-BA72-DCA43BC3A1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1889A38-983F-4B60-8972-B6252BF238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614E4D8-695F-44BA-9090-7476807076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8FFF8A9-F519-4B43-8C03-1BD93AE20A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01A71B2-C77D-4FCB-A0EC-C1A0A14A0A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38F2A4D-2070-45B5-8CA6-6156DC118E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E241282-7585-46A3-8EFB-7CBFF99CE1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08CDACB-7EE8-4225-BBA3-521170C08C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6686B9F-6674-4BE5-8393-00C5E7FB18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ABA4FBB-D159-4810-91B6-4B8AB6C029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547B486-9AAF-433A-B39A-DDB31D414B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FA0682D-A432-4CA5-8BA4-9A22C82CB0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0DF5122-87F9-4707-8D66-194211C469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A5D2100-6514-46F3-9B29-6562C1AA74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E44FB7F-3FC6-4E1D-A993-EA5BE39E15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6F1E62F-3961-4C1A-9AB3-532B082F40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E32A604-9F8B-4BEB-9485-1C3E1DA1AE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75558DC-3E1B-4CD9-884B-199195A97E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3AF28E0-57C5-4EE8-8D64-02ADABE84F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8272B3D-A3B9-4B27-8845-EDF48A52CC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E92614D-0292-4E70-9BAF-7517833096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E8DB947-1734-4DC9-B89A-D62443A747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28705BD-11B4-4CCA-B332-51A8B1394C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F36F810-8C13-4E92-B25A-FF3CF1A2CB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D8228B7-DC57-482A-B822-38CCB6C7FD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B5B7EF0-3D37-4694-9A68-7EE4B3E435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B9D3888-09FC-45DC-B039-9A14621C71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2DDE25D-6293-42D4-96AB-CDFC7E1492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B7B8A53-5477-4056-ACEC-760564D01C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C99AE67-0684-4AAE-ABFD-A38F1C181A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2A3DE20-6797-4892-B5C6-50F602F2B1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4A0E6DB-8362-425B-8E47-C349100934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4990F65-D150-43EB-A2C9-5CC2840C2C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7A52910-62E4-40E6-B8E4-7F424883C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F2C8A6F-9FF1-4C86-8653-35F47BF0C8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B53ECCC-B9CC-4C32-AD5C-CB3CACA22E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1187AF7-7A72-4105-90C7-1EC1973CD7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C7A5DBE-AF77-4B82-A453-218F647F97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4ECBC49-A157-441D-AECF-B4EA906899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FF48FC8-0DBB-4D6B-8EEE-B4783F3492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8BC6105-6B3E-444B-9727-2FD5A6B626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CC5E78F-6480-4E96-B1DA-C3D3E9996E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8821370-7233-4B84-892D-B1417F9C43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337B043-55B1-4AD3-A795-402FF543D7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0C609D6-E1EB-433F-86E2-9C40D116D2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E55872B-50BD-4D79-8BAD-0C933DC770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C22AE89-F8DD-4461-8158-3929BCC24C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5582568-5246-4E6A-9AD9-8A4DD13DE7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610EC90-BE6A-4259-861F-C6C876B261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8C944BD-F03D-4AB7-9AC6-321D2A6F68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045B93C-3B5D-4823-999B-1E7485807F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9273072-B640-4CBA-9859-D11121BD33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4EDF2BF-43D3-4436-BD18-06EF185CE0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3EF8865-F6F2-4118-8C99-589DCF46B3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DAB469F-1AD4-40E4-A070-DC4EA343C0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7E88F1DD-46E1-4244-98F5-0FD8A0F2BA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A7685A1-DD96-477D-921A-8848703356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3613610-3B02-49D4-8B37-30B6905FBF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2264913-1413-455E-BF7A-6643AF0297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4CA02F0-F298-44BC-9AE0-05E7AED30A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6B828C0-5178-4DF6-9848-E4E13C8108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5DB83CC-4E76-41B7-956B-EA5E8090F0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2807CE0-D9CB-4F88-9928-CE0124BE6A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574E651-B933-4421-BAA0-8D1E50B7C5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BC68156-4354-4BCE-A09B-482B62BE965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9C53C63-8821-4FE7-AB0E-33CF555F2D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C763FCF3-0B92-4E2B-9901-5946CF87C0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E53BA57-4BC7-4065-8285-BD2C1B750E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523E69A8-E37E-4EE8-8041-EA2AD4C9CE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CC99CAA-25C9-4B2B-828D-C0493D197B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B0850B5-8450-4EB3-AF99-B41F2E98D9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32EEE147-98F1-4D91-AF55-96D27154E0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5EB2C7A2-DF36-4504-820C-912FB4BB3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FFC0FB5-73CE-430A-8F8E-82486F775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5BD6650-C31C-4F2C-9E28-559B4772C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55BA70F-8F17-41DA-855B-9B593E41B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FF55209-413C-4119-9A96-6E6523E0B1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1B43084-361E-4886-8913-8A6DBD7E00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57E7259-49E1-4696-B02D-0BD8F297F5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EE969D9-2EB0-4F89-AF7B-5F01EC34F1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3A8F450-A0F0-4568-96C3-D68CE88DEC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B4F4F5C-401C-47F6-8ECB-CB77A51014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3789445-0CFC-4656-B64A-D689ABF14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6793334-3203-4C56-A076-4AA549C0A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B9EC14B-709F-4489-AAF7-1371915969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A3C41A7-E5FB-46D7-A1DD-8EAEF7561A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BFFC32E-9AE2-4D2A-ACDA-A17AFEE85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95CC872-3917-48AC-B3F4-31717A9CE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66DE347-100A-4857-BC95-BF4583C654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5EAAA0C-0EFF-486C-B008-1F77BDD1D0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E75BCB9-30C0-49CE-86F8-F3231F50C8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37A18AC-5202-4C80-938A-DA81B84458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71F6216-3CC5-4AC2-944F-5F3AF03FA1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7FAFA0B-818F-4B5B-B1A5-2407FACA40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EBDAD12-399C-462A-80FE-AB412C98F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CCBFDA0-8265-4CA6-BC93-2A453AD363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A7DE14D-B40A-4236-B80B-22822EAC4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51E2375-C06C-4ED4-BDC4-A3C2A6303F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81ED1C40-8190-4143-964A-38F6B5BF52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D639B9C-C8E1-4289-B911-4BA2F7D429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FF95C820-B5CF-4194-9A82-6AE88779BD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8BBD921-F5DC-4FE7-8D4A-F17E22CA7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033036F-A5F6-4E78-A70B-C8F5E57BDF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7C624D46-E168-4325-861F-2870E50998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45D61788-9EA9-410A-B496-80D4BF516A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B07EF0DE-C688-464A-8F49-3CB1DBCFAD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7A86FE3-F3D3-4886-B404-6B78B6A92C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24BCE6C-FDD1-4EBE-A2ED-97BE83FA06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3A1DF0F4-6DF3-4178-A3D2-FDC552FCE8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4FF5A06-CAE9-4011-A2B7-809CB206F4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74E0734-EF5C-4041-B4CF-00AFF8A454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1C6BF63E-38F1-4219-9A7A-7F62811D90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10176A0A-F9D7-4F56-8FBF-1D42413366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46BABFC-6B93-4A3E-9107-000C8352F8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6C17B984-891D-4F86-8734-55C896E7E1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DC04D75-EE4E-4377-A0CC-7C137AF0D5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65838B8-9D60-40A7-B738-CA1BDBDD10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2E51F05-5F49-42B6-87F2-C32542F810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E224670-D468-46E7-B47B-328106DA6A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993D2EE-3251-4800-8696-0BA92DB2D0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682B1B3-6A72-41DA-ADFD-C80D6F9311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E57FF6F-4999-4689-81B4-D64F92E26B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9956FCFB-283E-4DB6-B85E-5C54B812C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6340281-943C-4113-9009-CFBF4608C7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B8684F0-8999-49A4-9A75-67BE081C9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8F6B610-ACBD-4FE7-9638-15561D357E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EF51491-4A6A-4212-9124-9B9F2801B2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46E8C30-1C5F-49FA-B235-D13A77F626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19C8B83F-CE24-47BA-A900-861575FD4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80C1649-F4E9-4DDF-8D4F-819BA527D5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434C415-9AB8-4EA3-BC52-3325B9F652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EBB9858-4BFE-411E-8BE9-776342291D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7D58F598-0101-4945-84DD-0467CCB93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D7CBA1E-52A5-4F6F-A5BB-9A1D6F8E46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30CD2429-5B37-4558-9BC6-D7BA74D73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8382F740-D9ED-4612-B13A-F85604C6E0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74E53B8-9B1D-423B-B542-493BE68893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3D684186-84BD-47F5-80AD-E178B834D4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622388D-B1F4-40A6-97ED-E6760EF045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615F172-8D71-479D-90B7-2AC272EBEF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6453CFA7-749B-4355-80EF-5F83D3A8F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EF830D5-9E9D-4B2A-98E4-E6A3684C70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37561F0B-3B82-4F94-BBA9-E83B44EFBC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350D174-C102-40DA-AC5E-43EDCB01A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8088FF5-84E8-4F6A-90CE-FA6F6E68E8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FADA4E30-50CE-46F2-AC90-15CB3EE092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F641301-92BB-43F9-A792-F90CB6605B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7560F0C7-F665-474F-BE0A-5A40E36543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2D43E36-801C-4B19-9C45-6710F0447B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92BDDE0-5A06-4D68-91D5-37CD11AE2F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2DC0878-CEB0-4407-9F0C-4FD0620CE4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B7B393B-A13D-4679-8DA3-69F24AAE7C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AA8D4819-129C-475B-875C-785EBCD3B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6294D54-B3E7-495C-AD22-6030612C33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CF7A484-8EB1-482E-A9D2-CEC304F6FF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89E40F80-FF69-4A60-B5F0-DFA8678782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6928EDF-31B1-4B03-ACB3-98688095C6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9DFB1AF5-3E54-4260-B05F-17E8307ACB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3CC0BFB-F592-44E7-AC7C-2C53BF5B99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66DBC5E-696B-45E7-BE2A-4664DA475D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AB3DE26-B1A3-4415-92E4-7D24B20824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15B53655-9CAC-4A7C-8064-E5FE7DB61B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FE553C2-3A34-480D-BACB-0537A5E35D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187A949E-7F8E-430F-92C5-641DB2E393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234C41B-5427-43C3-88DA-9CBA8543BD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56F093F9-8448-4584-9616-E74F85BC9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8005488-D857-48EF-AEEA-49AC2DA295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D57D2C0-B93B-4A5E-8F0E-29FEAA723A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40C440F-6107-45B6-874D-2773ED7BD9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4F006483-1126-4004-9F1D-8DBC3F168C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07CD3A6-E3D9-43DD-A937-198BEEFCC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ED074FB-A5C9-4870-81E0-A89EFA5245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7A7D965-5772-43EC-A5EF-A7538BDF20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3E9F032-41B4-4891-A886-1D8401B68B9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6C33E1C3-0EBB-4C3C-A3D1-335C955575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AF88E260-8A56-4F1E-97B3-B39BDF45C8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9270D5EA-DEA3-4C20-AA8F-D4D92114EF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77C25B6D-3DE8-4854-8FCC-861B04AAD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AB86A2AA-47D3-49CD-AF37-5A2B24C2F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777C6AD-184D-48FF-B259-6C95E388AD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2A2208C-BB27-4E7B-91E7-294EE15E4E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922D1FB-4836-45A4-9462-80503EFCA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384F6556-E817-4E12-A7F4-4A91138499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D3BF4C-0B4E-47BE-B7CC-A02D4A5491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680E261-4AE9-4FEE-9F55-7946B8BA0C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D23A666-1868-44A4-9E06-5B1C69C607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B95503D-AFB6-46A1-AA61-A941495E5C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AE3250D8-E71D-4A92-86CC-3792CE9578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F900169-4A8F-4AC6-B02E-6F7F7199A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CE6624D-7317-4232-B19D-329C6AAFA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3099D7B1-91C0-4A9E-A4B2-20002538DF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8F5774C-25BC-4730-B6B4-A22E165CB6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A4565EA3-0BCA-49FA-850B-5F5AF876FE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DAEB1777-4BDA-48E4-8211-CFCB34E8BF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92C32B95-8902-47F3-B34B-3297007FD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D95672A-B831-4D81-ABD1-BA17F0BEA3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230BABC-343E-4AB2-BF5A-D5DB583B6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8DCFEF0-EEB7-4A7E-A253-96F6B826FB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AED5744-ED2D-43B5-B930-FF408ECED2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62387BB-2079-4D8B-8A90-98F65D34D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77C30C22-A66F-4151-9580-DB2539726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B190FA7-D724-4A5F-9795-343B3EEB07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F61378F0-F258-4C0A-983C-38FF62FB76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7032932-F2E7-4B8F-A4F6-A343AD9FB8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CF81416-880A-470B-A8C2-AF461B52A9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E1CCCC06-83F6-40CA-BFAA-DE6214A677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A531FE4B-7CCD-4428-83F2-ADBE9C8863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8BCFC73C-51EA-4DA9-8343-1CDF23A62E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A96D6AB-3F26-4790-8D8C-A03B335B05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7979A586-A7F3-41A2-B6EB-CAEEB8B49D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F7158CE8-3CEC-4C58-AD3C-A679800FC7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5EE3825-6841-4F6A-824D-85AED67303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4EA378C-4036-4215-97D4-F026DB4F89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83C615AC-BB46-47D7-9993-EC0EDA48CE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E8D40AED-DAAB-4C87-857A-FBB0198766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162FCD4E-03A4-4A57-B11F-591CF4902B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A739DFA-C896-4910-A84F-795764D872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63EDDC1-8422-4D5E-97D8-EE0DEEBC68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9B81942D-C547-4C93-BCF6-7BD4A851E5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81B5738-CFBF-4F61-85BF-5ECA2AAB99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13B46F2-24A3-4ED3-B4F7-78522C6F9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36A8BDE-3059-43E3-844E-ABB4E853B3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FC1F8082-B1DD-4774-A850-29BD5D920D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371D300-A847-4880-924C-03916B402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D08B54B0-C501-48D5-994A-55A3B7C6EB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7607D64A-44EE-43FD-8386-9063E8C6AD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EF6B3DCE-18BA-4781-B02D-94841F6BDA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D36420B-7F7C-46AD-A9EE-868DB1ED62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68678171-C779-4F1E-8B7A-70A04EBD5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F899555-E49C-44A1-A91B-2DA0A86BAA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7BA1621-4661-47CD-A52C-A1A6201F2E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43CA1029-4B3F-48D9-802B-70FBF8A2F8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16A30B6-2740-4154-A17E-D27AC72ED7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040C04C-4200-43C3-BD34-A64A9FAFF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7C081F4-A15C-4AF8-9234-655837CA7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298D013-FBF8-4D84-B201-BB7B7EACD4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6064737-9BF7-4BE7-9762-D94982E098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DDE857E2-25C1-4AAA-B343-03362A55F7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1812B760-FD71-4B4E-9724-FEB4DD67FE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E4ACE07-6FFC-46A1-8F37-6C8B91773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D25A4F0-45CB-4AC6-84CD-3AFABD6B63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9AAFAB6-F482-428C-AFBA-6F00D2B88E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BC6D186-98BA-44D0-9DC4-71D35CD074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3793E21-F327-4B8A-ADC8-CE3760E38F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DD59F5E-06E0-427E-8E1D-187B851D3A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C8E237E3-EA5D-4408-A9B6-DD01B2A977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A7B7E1AD-CD74-4095-A471-0AD0AB93E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5FDF7634-8932-42B6-9E23-5C5F1FB807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4F128A4-7B40-4037-887E-B12B6259F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E8B3EB54-9BF0-4353-82B4-1EC745CB20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9118221C-AAA8-4891-91AC-CADDC1BF1E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3C2C273-0992-4EE4-94D4-B9A8369186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1F1FB62C-00C5-4681-A423-5564125882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F91DACB6-A8A7-459D-993B-6D7AC67D7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DF2E7F31-F65F-43C2-96F7-E3E954248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5B311AF-2B48-4786-9486-4F8422D9EB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1F348920-BD37-43EF-AC1E-50A88A20C9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3DF4871-3A00-4135-8265-AA48CC0862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52B6F50-04D5-4E26-BB0C-30EDE812BE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E679644-52B5-44F1-83AF-FFD2585736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3C25652F-1B58-4FAB-B621-724D2DA99C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CBA5B0C7-F94D-435B-AAC5-5E276B46E3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825C6C02-EAF2-403F-8414-C661D67BA9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7C010A0F-60C2-4DF7-901F-7B838A76AE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337E33E3-73FE-4261-81A6-89B6C090CC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4F0142E-AAA3-40EC-A46F-ABAF4B426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8443DF3F-49DC-41E9-8F45-C0719B7512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47D07C2B-5227-44F5-94FD-6796F24F2E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867FBDD8-9AE3-4413-BAE9-9D5EAAAE96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7490297-2965-4672-88E8-2AEE7B9439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AC7BF5A0-30A4-4DC9-8153-92806F3F87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FB7BC03-1ABC-40AE-9FEF-E6BB9EB3FE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3DED7928-95F7-4C2E-9BBB-85E4EDF802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32FF37E8-E9F2-4C20-A99D-CFBE92032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76CC822F-025C-4EE6-9568-FF3280F19F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FBB75163-3372-4466-8E6C-94B5AD00F2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86EF104-3A1B-4B34-876D-181E8D78E0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E467A868-FD3F-49FD-9F00-A1A91E2B6B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17C1D242-62C0-4F72-A496-4940BA45AA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25E46B4B-C000-4186-B48D-A3A3F2E75A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2265C767-CED0-4A2F-A28F-9DED6AA05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276F109C-C949-4F1F-AD82-E0CBC70E70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7988BAD4-2A90-4E3B-96B0-1BE9C7DE61D9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6DCE213D-2FF7-40F0-ACDA-2455C7B60B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4FBDBD33-B824-421D-B378-B6FEEC952D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898D139E-C55F-4461-9B13-FC132251D9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8BA438D3-564D-434C-920A-9DBC573CF6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4DA171C1-1B97-4CD6-9516-B5F6179F07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1B4359D-A0A9-47C1-8A71-C9D0A193FC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221EEFD3-82C6-4BDB-9A1A-A5ADDC53C9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2328147-D307-4057-AC09-657CB2E803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9B85CE59-47D1-4BB8-A20F-6A1B39BA60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476E26B-5F24-47B6-94AE-130B0F04F6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D3D978D-7062-439A-8F3A-F001DA8B8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1E097EC-BA6E-4603-8ABF-4EB4DE5E9A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6A7BEFAE-42AF-460C-8130-CB024EDF9E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6FAC6F2-B105-49D6-B2EB-BA0E8E0948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F371C07-1AAC-4F21-95B1-DA641DA0E3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9871D9CF-7DB4-433D-A4C4-7E49009ADB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450D1301-48A8-4BDC-94CA-702AE30C8A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64D671E-0A80-40E7-B7A1-E1BDCCBE97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859EC0E3-B9A2-4274-B042-311A0D8C6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9C4C5DED-F9BC-4045-9D8B-58B005486C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B9AA3E9B-C058-41AF-B7BD-51596B2269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986FF309-57A0-485E-BCFC-112CBF3FC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6877BD4-9FE5-4CB3-A27D-1AA96D3C2A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73F62E3D-7F1B-4767-8289-A376595D0D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6E8683A3-02A4-4BF2-984A-BD35C2CFD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CA01D46A-9C4B-47B4-BD94-AFCF87471E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35872D8C-E0C1-47F8-A158-8ACE54E185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4F23CD7-F7C7-41BA-AEB3-97AB6A6606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500B0064-EB17-4F7B-B17B-67BD01189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6223EBC4-6ADD-4814-81F2-F19E0600B4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DE04C17B-18AB-4FD8-88F9-D508CBB293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4DF9FEBF-C0A6-41E9-B8E4-31D2584B4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52160B8-D486-453E-B704-E355EC5864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FE91FA6-1FB6-43E6-9B83-A0ACDFC11C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FF5BFA5B-A4E4-4D9F-B3D6-1177FFD4CE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0E29F8D-8247-415B-99CA-0FE2FD1500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2BF34B8E-90A1-4062-9B5A-89F084C446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D0CA20C-4190-404E-B511-6E7278D63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286A9166-F690-4FF0-80C9-8394A86C89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8FA333A-C3F2-45C1-B1CA-60941E465B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CEDC436E-0CB9-4402-B60D-C2F5B9A4E2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D8DB4D0B-4ED6-4C91-8D72-2C2546002F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6387A2A-B328-4C99-8F3E-2926E5B0D2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D714D4F-901C-4CBA-B082-BF87E61F2D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2067D7F4-ECDF-4D42-86EF-C55557CC0A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6AA6F0D-AC3E-4227-AF46-1EFED6FC74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85FAA7D-1703-4905-A417-0ACAA0698A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A44983A3-A4F8-4168-BF3E-C598E03005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47E51919-939A-48BB-A5A9-7F582BF6B7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E0E189E-2975-40D7-BC9D-B8EDF08384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97FE68AC-1671-4243-B4B9-C0D47D226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EFBB2415-05E8-47BC-96DC-1570A545A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76C8B705-5FFB-40AF-B6AC-058E15B7E2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1A226DD0-A38C-491C-AC3C-F70200BFFF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21DB808-1107-495E-8CE1-576D60C024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1D5289A5-3BE8-4CAA-BD76-8B92F9071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83602E20-47B8-4D33-88BA-46D57E4BAE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7A05B32A-0F31-4631-BE7C-2D87BCD555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76D22B32-D9FA-4EFA-9191-9ACE4E1165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55185D7E-C4D2-4F0D-A079-287E4DD92B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68CC35D2-171E-49D7-92A2-F7929C2343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2D25143-3564-4125-9AFF-A342B9391A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65117E9B-CC8B-49AC-B2BB-D6FA27EA96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AD09E7DF-C3D9-4A8F-B8CC-43B5CB3CF3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C1F9D17-6A45-4551-BC50-DA98DF07EA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D516963B-4B36-4C14-A921-778BB0B1F4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869851AB-8DC2-4877-A29E-365B5D6B9E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E3399935-36E5-45DF-B5C8-BFEDDCAA42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35A7A804-4C59-4722-BFE1-F4BBE7696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FCC26450-DCA6-4335-8044-8089ACD691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69A7940C-4352-4333-99F7-06E8DAEFC9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50CB10B-4ED1-422C-BF2D-B633B39219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951FAF72-C3E2-427B-9B90-A2BE889F5A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77C6128-E5AD-45E9-BCBD-9E24CA911B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23A6B9A-980C-42CF-91E4-DDA9EE0AD1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D3D880D-5C6D-49AC-A89E-736AEC4ED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D5E3B4E-438F-4FC3-A37E-2095AC6B23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383C25E5-A9F5-40FB-86FF-19D36E5099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D9D4424-B9EF-40A9-9A99-A58491D5D7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F078763B-81FB-4BEC-BE9A-7163EB5A4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99B99C8C-7EB1-4B85-B39A-736417FC76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54ABFE01-338D-43AE-96E3-8316340BED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38EF33C-EFC0-43A6-8711-8F51262245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7DB67E40-2643-4D06-904B-14844EFB99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45E2DBF-9DCB-47A0-9A69-0FAC31F06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ADD9A806-AD62-4E21-942F-1849C7DBE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C2B8B2C4-EB51-4F15-81C9-6B2EFE0612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C3A996CE-5A50-4F47-BB2E-1F279B798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BF94C27F-A89E-4A5B-8947-F9030D937C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4AA7F7C6-2776-4E52-A10B-35598D13AB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F71763E4-2091-457C-BDB8-5D4696C542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8ECC4C2B-C36F-4766-ADC1-DD9D7CD80A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939C779-8256-4804-9BCD-5D0120BF12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1DA31631-CCC5-42E2-AC14-25856F6D9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95D48582-63D0-4797-B842-D69006FA6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5D2DBD9-EF16-41A4-B19D-915516A956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2487D74-1B2F-45D3-9189-7D22301618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1FC75F67-22EE-4647-BB01-EB6072B85C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CBB0BD5-8F47-4FAF-A7B1-1BE4745949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882A6CC6-C2A0-4802-B4A7-B38F4232D7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81E65BC6-4BB7-41F1-ABE7-58BDAA5D6F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61AD3326-F219-444B-9805-140BE992B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3FE4D589-3C5B-4827-8C94-5E7245CC81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78392BA-EA7C-49E2-83B7-2F03B66CEC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D00CA560-7A67-40CC-AA81-68BD07B172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A047199-063C-4D4B-A3E5-ACDE480C9A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F5AE1D8-1924-4EA4-BF32-AFE445A19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8B6BC9BF-AAC2-4547-834F-1B17E34E5E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132A03-35D9-4F56-B702-72EF2F700247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A25520-4FD8-42CC-88F9-328F367AEC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F687413-01DE-45BD-9308-B56032F2BB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4CA77F9-F442-4477-BD1A-5641ACF237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3E4E594-5834-4C5B-999A-5A35C86FFE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8605620-448B-4157-97B5-944DAE609D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80F972A-3C6D-4F51-AC13-19644CB2C6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24108CE-819C-4DA4-8878-36F6A8CB94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E9E90FE-B2C2-4D66-A88A-FE2ABC3B9E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5A83651-F5D2-4DB6-985A-CFA208BDE1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5817E17-9F69-4012-B63A-D4F2192C2C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46FDD6E-1892-42CA-91F6-19240B28EA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F34F541-3E1F-4261-A243-1B4900852B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23674A7-0FB6-498D-A8D1-93F75A9D18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69D4C2B-D628-43E7-ADDA-9DE92C6212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C3F2FF2-3CD3-4E91-9946-1AC37066DA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3CFD537-9383-4AD1-A630-00C114EE32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343105B-125C-4924-81E6-F9D11AEBAE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251E512-A7EA-4A29-8FA0-AEEAD14352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4A87B9C-0AEA-45B7-A39F-D59B4B0C99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EC64C05-0B49-4A1B-A5C9-F522583B94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965E4D7-2D52-4324-8C4E-8F1D0493B0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4F820DF-9806-4EA2-AE7E-FB05B9AC53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A95CA20-F33E-42E2-9689-EF4BE305C3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821864E-8644-490C-9307-3934B73B6A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7823B62-57EE-4142-854A-8ABCA8737B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C00AAD0-E7F0-49A0-A848-B2AE81822C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071DD3E-AB46-4DDE-9EF6-BD8D27EA64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B21E35F-F451-4064-893A-EDD658943A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8FE90E8-1F06-4370-9596-73FD6422A6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4AE6D8B-BBA5-4C2C-9326-03B0E9955F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BBC067E-3150-4B1C-B6C0-B2C2CB6FC4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65A3695-3E0B-4800-89C0-9335AFC6DA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8A2ECFF-ED6F-461D-80C6-88863F832A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E8C2318-71FA-4E74-949F-BD146DB860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320D38B-D1E2-48C3-8489-932B01A94D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314B876-2ADC-40EC-B55F-41B21AB699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5647739-F1C4-47BE-9BC0-17A35ABAA8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2983ECC-7EB3-49B0-A243-E19F760DF3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F9053C9-D24B-49D0-B19B-C94A4AA087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7E9EF69-C3FA-420E-8914-442AA23D58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82BBCD7-7E77-45CB-AA4F-3A6C626487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7AF7029-835E-46E1-82AC-BB6C0AAC7B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1BBFFDF-DC9A-4354-9146-502B79CE7C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70E1CE9-C920-4267-8B19-63D34A0736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921E2AC-A3BE-4274-8829-AC8AF821AC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55B47B6-83A3-4C18-8B5C-4687498DEE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517EE66-9C67-41EA-A461-D5189C1E18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9FCCA5D-9F87-44AB-A19A-9B360E5A66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CB5F929-C269-41C5-A97D-48CB19D316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FE7ADD8-4EEF-4C69-920C-08BD8F0E49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36C7AED-11D9-4896-A6F2-5E80F2B14B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ACFA48F-23D6-4095-B900-D708F12AF7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B280351-60D6-40AC-A22B-1EC651B119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B4977CC-3ABF-47E1-B357-09D2642219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79232B7-3C2F-484E-BF86-130F01E8A5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DD18FCE-01D4-4E3E-9718-E09EFE1BD0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B02A587-A334-420A-A86A-800E011EE6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38695FB-7BC5-4478-A4E0-4CA4C1B1D0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523B0C4-AAFD-4218-851C-05625C5D66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CEB2176-5B37-4401-8455-15B6186C91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8054DBE-45BC-484B-8A97-239170B7A0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11E78ED-91EA-4962-BCF9-F1CAFCF4A0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15EE408-DC41-4D03-9C75-1AE2E342C8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9659346-7E98-427D-8C84-C1B90DFD3A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415EE7A-2F9E-4ECF-A4CC-E03018B716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B3966A9-DE1C-4230-B160-A6A209AFFE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E1A14E5-3888-4D4A-95F9-DADC3D18B4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76215D1-C760-4D54-BF25-FB1433D873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F3DDB9C-975F-471D-A48F-46E30DC48E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4A190CE-6F78-4D91-96A4-DEF8307104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42B5DA7-3059-40A2-AF68-6CC2881A7F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C9B80B6-A548-44A0-9EA7-4C134322C9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0D873A6-9B86-4E65-B272-93BC0C6B88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E0BD2F8-9F0D-45F3-9862-2844F55077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F303786-E8F7-46CD-85C7-E541870721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053B419-272C-4D3F-8B61-BA846E6226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5C89B3D-1CC4-489B-8711-FA3BF31EE9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5A4398C-ECBF-4772-BEE3-E72BDB6B1E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34DE54D-E9D2-455B-B303-8B17B41C66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910FF5E-A885-4889-9925-6AE6D85CDD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5E3F8318-A3B9-4389-B031-CBA80B5DC9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67F2B339-21F0-4D1C-873A-A98EE8B187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9AA3885-045E-4B7C-A2AF-E4A08A6F32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C8A9C7E1-30F6-4D0F-A84C-4CBEE0475B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6DC1150-A24B-4B6C-B3AE-03F0F12FB7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1A23C1A-119E-48DD-8D2F-C192B16615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2CB8FF9-4FAE-4BE6-AEDB-ADC5A55E0F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5494464-5E02-4743-8B10-DEBD91EAC1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5A36CC9-C68C-4FCF-BEFA-90005B62EA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B91A480-F831-40D2-AECA-A5B3BC34E9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0D354C4-F996-4F07-AE1F-6EA8E95681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7E8824F-DBF1-4B82-BC88-131D4804E9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C89335D-F0E5-49D9-ABE6-E721656A53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6F01CFA-A142-4921-8DAB-7A749F9C16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7B76923-3132-4038-AE54-6EB51D5B68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9164B38A-A9A9-4DEC-8A4A-E7C40CDE49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8D98716-8AB2-4AB0-A404-4CE11CEE5A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67F6CF67-DD91-46BE-AEE3-FD81C3251B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C2F4CC3-0528-4518-8853-6ECD0435C1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70EDF8A5-BB68-427A-99B2-480BAE1696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98B357F-59EF-41BD-B7D2-4DD6CB7A17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DF2D5F6-D976-433A-849C-AD1417112B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627CE26-D2C4-41BB-80A5-5EE30B5CB8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72FB920-99B8-452F-83F0-C5273AC6DE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4C1B5F9-BF66-4B20-BE8E-502D1EE719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F9E2538-C638-46D6-BCD5-904E868979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ECE5004-CA57-45DE-B6CB-1196462D48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E63036E-894E-4E93-83D7-B1C6517F15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80CF9CE-8646-43DA-91BA-858DF61BCA4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3C5C04E7-1F08-4125-A1F7-3F0439CD4E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70170448-74A0-443F-BE46-572B8478E5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16E3C80-BCE4-48EA-A943-86BF1933E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243A257-6CE6-4F22-95D2-D3A8C6CD22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CF29FBE-4617-435D-814F-0CC614B44F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C7F4959-84CF-4EDB-AC4A-7EE035933C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C2DD0E5-2038-47D5-969C-15FDC04C84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BB5750E-2C4F-4D55-96B6-930A435BD0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6C5383E2-F657-4028-B9D6-F15FA7C41A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9E97340D-DB9D-428D-B08C-7F01E9EAD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5EBFE6D-2AD3-43C5-B239-BAE1625A85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30E2296-A9C9-45CC-AEF8-527B4D0959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A2BED0D-74D7-48B5-86BB-CDE5EB6451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14BB0CA-AF3E-4E20-A72C-193386372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4E2CD153-63B6-4780-B684-A71819457F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40242D3-E95B-4F8A-B90C-0740930AE0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DA7B644-DA10-4EA6-A855-050290B3FC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9F9900A-D82A-4AA3-87FA-7457AD3655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DF75F84-7A7E-4240-A907-83BB2922B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19430FA8-129D-4395-83C7-E500D13D37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B164FEE-033A-4053-B37F-5DABF8322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D592C30-653D-44AA-A2F7-DBA7F3D721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2267AE27-3F75-4397-9599-F64C8DBE9C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9988950-8005-44C3-A61D-D219142C2A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E1B03EF-0467-4337-AAC6-E938498126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248A103-2273-4F92-8D9C-B0D8DDF82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CC694580-4119-4ABC-9D43-58B575B820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86B3C1E-CC5C-4A8A-8B8E-4AC9FC82BA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FE59E59C-6205-4293-A598-E5B3C11EFC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36B0CF1-915C-4868-AF75-7047AE5CEB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A44AB3E3-BD0B-4B44-9B94-5ECC1C0988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42174322-B57E-4FC9-ACC9-AD54B989F5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1F83CAF-1466-42E1-958C-600F3B293A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DA5B72A-B5BC-447D-AF8C-E5356F69C6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464C22D9-687D-4EAC-A11B-D4FAC77047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A5628CD-F285-4BC4-BBC6-BA80D72962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D6065CCD-E4C8-4F62-AE0F-CC8605BC5F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F21C079C-92AE-4BD8-B378-1F184C57CE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8A0D601-62FE-487C-B428-03E992B7BD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69B0B43-8071-46E8-80E6-08BC260CAE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6891B5E-FD20-4831-98A4-9D075A1F57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387EF68-A7FE-47CE-9842-17588DEF6D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C3596DF-B192-44F3-88C4-94F965F1B7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DBA02A9-DAA0-4185-AFB1-17B03698E0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BAC63F6-1B0C-42DF-AAC9-1A155F914C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33269A9A-2FD3-4C9A-9B39-BFEE5AB395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2EB61ED-117D-4695-9733-93722DEFB9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B73FE72-60D9-4CCF-BFD3-0EA22DBCD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2C9A2CF-810C-45BF-ABE1-7381415944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66FE03A3-2130-4785-8DA7-2574125392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263B6A5D-CC79-4221-B2E7-AE4ED99690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3D2D413-3DBF-41B5-8398-0735B819F5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14D477A-9CC3-445D-A700-D871AE4310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10D23DE-8AAF-46D2-981B-EA2254E19D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9BA8ABC8-AF2E-4592-8C46-364798397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AD2CC89-B0C5-4AD6-B966-044EE7ADE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A4C85619-5A3C-49CC-83FA-BD9B947E4A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71519F4E-51EF-448D-A593-9FCB8CCF0C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DE6C0B7-CEA5-4E45-A779-789726A575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6082250-15C5-4099-8390-DBF1AB3947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C109194-9B61-4BC9-B037-D1F4F70051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E3AFB85-FF7C-47B9-91E5-C4EDD2D6C5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7691384-BD21-4977-8CFE-93621B2B58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67727BE-D54D-4029-BBE0-F44E43D6A7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7465A8C-3270-4275-8A52-88DC5D3FD7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2A970BA-EAF1-4C9E-BCCD-71AA8011F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63BF2E4-BAFB-4813-9D90-F3417AA305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D46C390-0FD1-4648-9162-945B000A49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682B981D-3E3A-498D-A769-3CFF87BD46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B346DBD-5425-4F9D-9717-0F931671E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6791372-23E2-4C87-A699-E71518DBC7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CD467616-3C42-4401-89ED-D0770C5BE7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651F25D3-EFB8-4917-ABB6-E6C77B0F1B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D40F075-9806-4103-BA64-72237FCC9F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3BE3C3B-BDE9-466C-8BB8-B2B6FB2C22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107B99EE-6F56-4E6F-8D58-C9D723489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51F3849-4677-4405-8E6F-487923EA01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4B8DA79B-68F5-4763-A2A6-878AC31244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33E30681-D03C-46F0-BF63-69A8F3E29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EA207AD-E232-4664-A428-CE07621A34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27A23958-6B48-4049-830E-CF5ED1963A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57CF0E9-E63D-4FCF-94B4-E623167C28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4A1D747-3BDD-4C66-A9CE-B20F2FAB13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E2574E0-FCDE-4D84-A370-C376C3F02E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2CB539A-AD85-49AF-AE49-EC7F984A6C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9D8506C-FA06-4486-9B28-EE40F21E9A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2466AC9D-8900-4962-ADE4-C52D62148C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DED19A31-5047-4BDB-B562-0136F1A97A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AEC270F-65F1-478A-B5DB-10EEDD3008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181281E5-9C5B-4A92-A890-C9F971E54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EB5C055-30CE-46C3-ACC5-C9729442D8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FFF7375-C382-487C-B3D7-18125DD099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A244B28-69F9-4924-96C0-AE9445DA52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273AD47-08EB-48A5-A2B1-752E9C7B3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B4ACA02-0F0C-4779-8E6E-606A9B827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3AB49F0-23FD-48A5-A8CA-2ECBB61EDB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FA42382-B173-4A2B-847A-4ECC061154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1E0D2E44-EB9C-4AF2-81EA-835862AA9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33320FB-96C5-499B-8E25-B5F6C12CA3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57E4BEA-7678-4CA5-9797-5885DAE259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BB094812-C39A-4304-B24B-BD0E87B991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CB649E0-F64A-4B1F-A3D3-942919677A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E5ECFE9-45A0-47E4-9FC3-68376BB711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C285FFF-E15A-4DBF-96D2-C5B10E73D2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E525622A-A9E0-414A-AD58-5496C06DB8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0122438-E63D-491E-9D64-AC9A4242F5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9AEF487-F8F8-4DC4-B2B6-0E33C51BF2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95588989-7E14-4FE0-823C-86F03AE68F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9EEDF7D5-D3C7-417D-AD73-811A540D87E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7B26D78-7288-4452-A05F-909A1F8240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D1B4191-D547-4BF4-962E-2C85E0844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67A28F01-A5DC-46EB-B3C1-8F097C4D0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6660DF22-5705-4A01-A1A7-7CE3940F3B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BE28F955-E5EC-43A8-9E0A-EE36378806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29F0D55A-7AE9-4C7A-BE14-C949592DD5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61F47A1-B95E-454E-82C1-64826E0281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3F039394-A6AE-4059-9A65-AF3D2AE570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B69FFD7-77C0-410D-BD12-25D19AE6B8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CEC356B8-7D6C-4CA2-9C12-ABB068B0D6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CA38A99-2068-4CC0-9823-C7CF9B61A5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1A447EEA-15A5-4A8C-8E83-B32B6DE7FB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593A824E-93AA-436B-9007-192973C77F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482309D9-E905-4B36-B5AD-808FF388C9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11210665-B804-4689-B688-8C7EE7978B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D262DDB-3110-4898-821C-A7653BD0AF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7F9FE3A4-EB0F-49F2-8B19-C3734C4BF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424B83C-BB88-4134-9C72-A94CE666B8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D8A2AD1B-2CEE-4379-82BB-45C9CAE49A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DBA9BB6E-4CDC-4F53-AB4E-F36D359B6D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315A0C72-65A4-49E5-8F74-695FFCE9D2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B12B5CD2-486C-4B69-87DA-41C4F1F6E3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20CAC160-4462-48BB-BE2E-C14F330C0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D6B2F49-9EDD-4E6A-B398-3A47D7A32E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1837D5C-A304-4E59-8AD1-9FEF11578D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CB461D8-6ADC-49D0-9145-453B3726DF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5C4EE9AB-E259-48E0-9B9B-6CB7E0B480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61A2EC5-0A19-4588-A3CC-72A558D580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8967DA6-7369-42B8-9ED2-2CEBD31035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2FE8378-27A8-4951-9068-675DEFFA66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BFE7B334-2DF2-46AB-89E1-374120064A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6F4CCD0D-B204-469D-893F-78D3664903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23FD651B-C6F0-4767-B7FE-7305FCA42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66747E1-3D9E-4E50-A9C7-F3C53A4772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4E734437-077C-4E40-A6AE-BFE596CA2D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A614457-6201-44F1-B226-03EF65E500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A027411C-A245-427F-B924-D561EEFFD5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EAF0405E-44E6-45CC-8FC2-35DBF92A82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B0C5946-54CF-481F-8EDF-9EA0AF9F8A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AA9D5915-8BE5-4966-8544-94F1715FC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C5CAF6FC-E486-48E2-850E-8F245DFC2B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40A1D026-894F-4C5F-88B6-BA31560D18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DF3CFDF-B6DD-4B8A-A304-AA5B3DF559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6340EEE3-D3B0-43C7-8FB3-6DC621FDFA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B08ECD8-E0C9-434D-A244-A8A5FF05CF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E8DDEA1-9E9A-4FB4-BFAF-13418C9FCF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54C8ADCD-60FC-4D43-A912-BC9E74C69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B35E20-56A4-441D-B728-E43F79EECC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505661D9-4E81-48DE-99E1-8B3C01DFDB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51421BC6-3B0F-41F3-85B0-C2AE685BE8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FB05815-FF38-42EB-AE50-F020BD6E71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E264A1B-B548-4B62-B6BE-A169BF2A1C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F047E80-A4FA-47E3-8193-1E08FFADC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349F39A-43EB-4FA4-9FE1-53F5C69A36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42E88D05-A263-4F8F-A97E-78AC6302A1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2E93443-BA6E-446D-A0BE-7DCEDAE1E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E2C257DF-FCDB-4B48-9277-017E172CD3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43BE6DD1-2C54-4CE4-B174-88EFCB254F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2795F39-41F5-445B-8059-A332D9F102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ABE0A9C-3645-4384-8F00-0572B53842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521D1307-9BE7-49C7-A8EB-4203AA6620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8AE12B1C-0064-4555-8BEE-B0735C183C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3A6DB49C-4961-47FF-9A84-2AE03F656A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ED583E9-8315-46AB-8EBF-479DC3FEED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B22123B-B879-4ECF-A904-A0F09C5AAD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D361AB7-7631-4660-89E6-7D06F34675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203C7887-A1EA-4064-8D41-2F7BBC3FBC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1154229-B9D4-4DE3-870A-79250CBB3E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7B6F8A5-75F9-4593-8208-AEFE7FBA5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B6DE9578-20B0-4BDC-8A26-CE34B39008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D3C2068-8CFF-4923-B6C8-27FB127FAB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547C6E29-BDBD-445A-B9F1-9823A77D13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C9D3EA8-686E-4642-B9E2-F334A86843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711E9EC-AE50-4BDB-9352-1E7B2B466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BC86B6D-1180-426D-9644-CABBAE6F99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64BD4EA8-BCF3-4056-899B-72CEB8E29F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D21C327D-F1EA-4C88-886B-F973323A93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E92072E8-253F-4350-94E7-35A685FB9B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B10BCDA1-9687-434B-A56F-4B8127460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82928CF-87C1-44DA-A569-18C5F1629F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AD0C533E-8B76-4275-A3A8-32D13272D1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4036D328-7BFA-4F14-894C-8E9C9B1210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A65218B-D810-409E-8BE7-A47038B29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5497255-74C8-46BD-BBE5-15BBDCD51B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F85A8E0-757E-40F2-9B82-6E513F445A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69D47E2-91AE-4279-8315-BCDDFFFDC2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581848CC-098C-40E7-8B40-5B595154D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958B69A6-5366-4FAA-A2D2-0A29D0738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878C5AA-3F4F-4ACD-AD53-687F589686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1B5A05E8-5829-4A27-92DD-3C551FDA30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A5A0E3A0-0547-4C65-B605-18FE6CC69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A725E0BB-69B2-4A7B-A86A-E08941FFDC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AD1BAEE-F7F8-4AE9-81CE-53020986BB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A965E07-F249-4116-9ECF-33635F5BBE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3B9690B-44D8-434A-9772-3B15354302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D962BBC-A96F-4A45-80C4-A4A0218D3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E60A9685-424C-4D49-A028-C0B4F7B578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D1A4C08A-C276-4A82-9402-7097CF9B3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939F90D-9EE7-4ADE-AB94-527749CB0D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3220A488-513C-43B3-8A00-DA13DF6F37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47EFAE9-09DE-4DD2-B896-63FA9A6AEA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D3CA6656-7CC6-41A1-818E-5A305CB679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7F0A69D2-42F8-4BED-9597-ADA0C596AD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56A0A0D-51CC-4D08-BD53-5BEF5B193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ACEA90B1-EE2D-4384-B764-6D8B1ED14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08162EC-7154-47E3-9E7A-9202EA8D6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26EC7A9-E337-4956-99D7-D610F0C079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D130F2D0-727A-4A95-AA70-153118FCFD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92D6C0B-3A82-43FB-A064-263A09817F67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8CD65BF8-B2C7-4693-BE55-15B298FF7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FBC06111-31C4-4606-B58C-041FCCAE1B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C2F5913-B452-422D-810A-03406E7018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C1A91AC-97E9-44C5-9822-D380AD36AF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CEFC8D6-22A4-4A35-ABC8-F928AE3B4F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CC1DAC4-E74A-4D41-80F8-2383DD5E86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453472C-644A-4717-AADA-67844B7117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BA286D3-3827-488D-9EDB-88B9A7FA2B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6B809719-60AC-4A0E-8CEA-5A6F2748B9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D39F1694-CF95-468E-8224-00B82CC0F3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9DA26AC6-E44A-401F-9D09-78100CAAD8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E367F50-9C60-4B80-9DEF-9E05C7FBFB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B18718B-AD9E-4F69-A62F-98E7596276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9E8E6454-BC5C-4764-9F43-10CEB23B88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2C934AB-1486-43D5-A20A-B12ACDCA47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F345C810-65E0-4903-B004-20D474C585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AFF1131-D536-4A57-ACBF-CE9A0E2D0C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3644C312-A395-49D7-8CD6-00D5AA719B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3B57C42D-86BA-4140-AEF8-881E58255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B098EADD-1C57-4845-99DE-A374547AB0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701F7F7-6917-45D4-A30A-C8DA45ED12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1F692B2E-49A0-48F2-832D-0A4DC380BE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DDEFF969-9922-4C04-9C44-61FC39BD8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4ED3CF49-921D-426C-A975-D1B7177CA6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48B295A9-99AC-47F1-A0D1-DC75AA1FFC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CCC76B2E-4DA3-4003-BDE7-E8F18FA816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856831CE-81E9-433E-9CFE-5438FB725F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D3A92360-24D6-4E80-A0C1-F016F4ECD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10CD7AB-0CA2-40B8-BC98-9C711EC333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E8322436-57D3-41BB-B380-A52631AA26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EDC91845-289D-47F5-A6F8-32E121F912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28D2C7CE-2FFA-484A-9220-000F1D7085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D801CB4-43DD-400F-9834-ECB7DCD60D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7508A74C-C546-4C98-A40D-3E0430D7C1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14C81B1-C9D8-4086-9329-D68D4C1EEF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403CEE0-9AF3-4A5D-878A-AAD8A3A85A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C0C62CDC-39F9-46EC-88EB-21BA6F99FA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A1C90BD7-4270-45B5-8A13-C43D71E1B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2B2875D2-6EA3-4CB6-A04B-1B9D9C1B5E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6F3B54B9-7C81-4549-B5F0-99CA8CA2AC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2D06836-1D0A-41C0-B16E-F80468931C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3076A569-722A-4E3B-BBFE-F2B4E05BE0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B5CFFA47-060D-4402-9F62-91879E5F7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9985F34-F37A-43A4-8302-38772DDD84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3AAEED9-38AD-4CE0-9741-E7F70E2750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3784096-4BBF-4CC8-B23F-52C64D2F0C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57179DCC-3206-48FD-B848-4DF122563A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48F8890-7D25-4ADC-AB60-F647CB9C99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D1633114-5DF3-4308-8579-358950A6A8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D9C61DCE-2324-4CA2-B67F-A812FA2BDD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A8A2CEAD-7E05-423F-A028-A9816B22DB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53794BE8-A9D2-4586-9C4F-4ED84E45FD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82DDE212-A863-4E80-8F09-1509B603A8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67AC000D-1605-4689-97B4-53C5340402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3B37F599-8415-40C9-9027-1051EF86BB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4976DB96-34D0-480C-AC13-FD5AF78498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C614FCA-5895-418B-BC05-B6EFD21A1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BB97B176-2529-4EFA-9EA1-BD7D3CFD55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83C12811-5D70-4A9B-BFC8-26A38E418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E321D241-BE28-425F-966A-0613A02D3A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5CEC5212-B545-4A1B-A875-2B7A219729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49D8F7D-A520-4A6D-83D7-B8437A6270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22E2A31E-E0F8-4CA8-BEE0-F84EF76049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646C0E9-C85D-4D9E-82C1-33BF8BC7E6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3D98C77-10C0-43CF-9620-35262CC7DF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EE08AEF1-33AD-4CE0-9569-936378F6AF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51ED181-C00C-4C1F-AE6F-FC95C83D6D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D8A78F3E-DC89-4C88-AD84-156DDA9BBD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9D9AA0C-D4A3-4175-97D3-0434344C5F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F532DCCF-A771-4158-8937-B3F75CE1C1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D89F3102-20AE-40AB-807A-8CB5FEA385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A517F8F5-EB77-49E3-9698-6DAC3C526A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3F0FA517-D170-4784-A627-402CFC1DF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967EBB6-D589-45E8-9D21-61F6C568EE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0667DDC-D3A9-4F72-B867-9994EF3D9C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73991B21-DCDC-4E98-9838-CD412BD1CD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5ADF4895-DC46-4A8E-AD8B-B4FA1DD798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5CE32B7C-CCB6-4380-8C58-BA6BAF1C4C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24E8F289-FE2E-4AA7-9638-C6B20FBAB4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3E6289C9-52E9-4C26-A7AF-AD142D685F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2535F08-B111-4CCB-B78B-392A0A564E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7A142BE0-F133-4744-B867-F5445F1B9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FA818CC-7BFE-4E3F-9EF8-CBB1BC3FC2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7021DEAD-45AD-41AF-86E7-9679D4242B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D60F93D-9A40-497C-8B2E-CC5ED004A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B17B1814-23D3-4928-B37B-4DBA5FD202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17BCEC79-5B85-4177-81E7-694D592105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124C4F5E-C45C-4331-9583-4CE8B8BF37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5BC9D0DB-5C12-410F-B7F3-F52651B545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4D9F768-0854-466E-9092-DA2C561EED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ACB3CF61-454C-4AF4-8DED-C7E127521D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CFF953E6-98E3-4573-BF3E-2A5C85FA9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05C66B7-85A0-431C-BF37-FDA33362C3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65AAF951-9183-4214-9459-75D20C0996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CE845A11-E33E-4F99-A954-8CFB508E7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D9E78391-90B2-44E7-87F9-5E63CEBAE7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B81A504A-445E-43AB-8624-DA860492A5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4A0D6911-50A9-4E90-911D-4AFE1ECD4F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B42ACC50-4E9A-42DB-914C-4F43CF1D72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37ADA50C-B720-48C2-ABFF-CAF2FF066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CED48C5-4B5B-4A2C-8B06-3FC4019EF0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15D0BF25-D74E-4EFB-81F3-6258A5D14B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50BBA247-2E4A-4DD1-9BCC-5CD562952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E13C92A-2751-4596-A4E2-EFCC8D058E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EA643F95-0A42-4BFF-A4D6-12482E3C4E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AD801C7B-B5DF-4DA4-A0EE-47577C4606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9D57C7D0-EB85-4359-92E8-E80B66E651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2329CCD9-9430-43DA-9834-5E0F2754DC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991146-4359-494A-B3C2-47E5F5EC6693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9B7FFA-CACD-4918-BB8C-0D58A90F7F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673746A-9CC1-43F4-91C1-BE161E33C5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38BF678-BA8B-40D1-8149-26AF21EB81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65A4E77-6127-4563-9EE8-B7A737B5F6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F562733-9E3B-4F94-B297-949098E262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D4BC617-CD37-4728-8DE1-0E12DE4772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85A21C3-C750-4204-9DD6-001EA1A2C4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3B490E9-9C7D-4BB7-AD24-90738F5BAB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AF71B9E-F0EA-46AB-80A8-EC0CE05428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788FDD3-A209-4AB0-811E-C364701DC0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5F8EBE7-0C90-4EB1-99AC-27359B7619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395B058-533D-4FF7-9CC3-F9C9106C2F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7D274FB-371E-411D-B10B-7907AF2D4B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467EAE2-A3DC-4065-8912-07A4E795A9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AD496D7-695E-4644-840C-08BAF5AE90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7E474D4-9A3F-4220-87F5-CE14392751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BFDA9AD-C080-49E7-AAFC-7BB5A71A0E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850543B-7E1F-410C-BF3A-0DE0E32944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D7F4B7B-C24D-4B7D-BEB7-D266CD5D7B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4A5E78B-DAC0-4DCB-A589-BC1A8AD601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33ED57F-9E7A-4E2A-A029-F605B8C6E7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2B5478A-4B52-4680-945A-6592C05593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5C52B63-1606-4641-AF38-8DAE87CB69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D2C9D45-5086-4E90-A9B9-F9575D14E4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9651B8B-DBA7-455A-8FCE-59746C89FD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E715118-5DA1-4F45-B10B-ACE4FA3298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03F571C-E0DD-4A07-8C48-880821E82D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5CB02AB-3048-4AAF-B690-B4CE4969D2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4F75133-113F-44CB-8440-15E2E532AE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2A75F61-07EC-4FA0-8D3A-E8D3850E85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B60AF98-A0CB-4915-9CA4-FB83953DBA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8533BF5-A41F-48A7-B2E2-66E836693B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56535EB-C584-45E1-A0C6-4A2B3A796A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D6CF8DB-E541-4952-9A97-4392C9B9EB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F5C9321-1D80-4046-A87B-B96F66E42F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D9AFA1D-1B74-46A1-8096-A5D1B553D2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6E951D1-A86E-4A79-8B00-20D9193B7E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7A2B46D-D510-4E36-981C-911A306118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713C804-CCC0-4FB4-92E6-A260DD5E6A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0AC8F5-B0D3-4364-B10B-B0888A5AF7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97DAF5E-3715-40FF-86A6-14476A4373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612D9E3-58D4-4436-A94A-855869C663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30E3D76-B363-4016-96C7-B94CB66207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E5060CB-1FB6-4FAA-99A6-9344113018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D6656D3-267A-4067-B1FA-52A8DAC230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FDB551F-C297-4003-AB9D-ECF0FCEF0B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4F75E45-6C9B-4BA7-B83F-687A872BA4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FB39E58-D709-446C-8603-121E105062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5173C8-3B3E-49CC-9E29-B269F363CB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49DF2F3-5701-4229-AB4C-2C34FA3385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BF61145-0FDF-4BE3-8F84-045F296A8A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9AB5872-6785-46A4-AF10-FFB644C9F6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1A93D30-AE55-4497-B799-5B9BCAF6DA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77FE722-7FFC-4F5D-B375-0C2CBBB79D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43CE29F-E0C5-4FA6-8080-13EF0998A3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FB90F31-3888-42A0-BFA1-86C1E42195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36C2856-166A-4C34-8241-CE5246FDEA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2D53E8C-80AC-47B8-974A-D6E547DB23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B9C2984-CB92-4645-AFF2-C8A17ECF3C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DFFFA93-64B6-4EF8-9144-A1ADBCBFB9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B9EAC88-85B3-407E-AD65-A4B5FC52AD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5B9926D-9D2E-445E-B8D1-79454436C0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58EE0DA-D484-4F11-BEDF-2DA9DD19F6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65608D8-4074-4FA4-BA35-26E6FFAD39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92B37AB-088B-4D14-9620-4078D31995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0BD8361-2061-40CE-88A6-349C039D90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285F142-8B61-42AB-9CC7-A9629F0A25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F1F51D2-C4B6-41A7-B7E8-8E4FF816F7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EF2B224-4EED-4854-BD42-FB8AB509E3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02E2C2C-F323-479E-A8BB-47B015BA21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CBAD78B-FE76-424F-8B1B-F1189B2A4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52C956D-46A8-4D85-A38C-D6D906A57F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4B74625-7F0E-452A-A6D5-0CAF66946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A34A09D-0545-4BC6-86F1-97C81BF52E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4476B027-62FC-4966-A6D3-299EE41147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4320BD4-60F2-4AA4-A2FC-2ED2D0AE95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635F9EC-6B79-4253-B5F2-D855F420E2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3C1A2A4-567A-4A6C-A335-4591D88F45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89D2A8C-5A48-40CD-BA30-0BDD3E6F01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5AE00CA-782E-408D-80D7-AE5C9D3101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1A33146-C714-471D-9A68-125C69CE54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0483FC3-4A05-4E8B-89EA-F4C10D71BB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8152745D-700C-45B3-B484-9625C688D4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4B042655-3DF0-4F75-B07A-2543A9F262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AE66FD9-8DF2-434D-8476-FDB9E92530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D9ECD5C-4B87-4474-B7A5-FB7294A090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63E86F3-B146-41F2-9927-C581C1E90F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A5EDEE7-724C-43DF-BC8D-2B82DB611D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38FAEB6-2D1C-4923-AD42-E022019E68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554E989B-75CE-4616-9C08-6F171B1FEF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E8F2476-B540-41D2-922D-CFF3B99226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892BD1D-0862-452C-80BE-C64BAA73B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E7954F4-A474-4A35-975F-C432A44564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4E9CB11-6D12-4653-A415-D292069DD9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9EF4EE7-3EC9-4711-89C9-F3E76D4768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A801BC6-BAA5-45F2-A6D2-83AFB31E60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7F6ACF5-C220-4986-AE8F-6DB7A212CC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6825FDAE-2CA7-4D7E-B6C0-4E60A3497D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B28EE3E-AE25-4587-97C9-64F10BD4AF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4128CD9-6DBF-418E-8066-1A1BF01A88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FB0437D-9893-4F69-BEEB-8F80708139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9DEEF59-F187-4B21-BDE3-638BC6266B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5EDBE97-0E69-42F0-8C21-93DE1C6F08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CAEC524D-F60E-4D6B-B457-382C935F9A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E50FF7D-4E52-497B-8FC2-DBB1ACDA8A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94E94BA-1096-4704-996F-7FA1242F45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27F246E-0A34-461F-8754-332959DF74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B005E81-029A-4D77-89AA-387E79124C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5E9DF39-8771-4199-9E0F-25899D1D2C0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608F2533-8D13-46CE-B082-8EA189904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2E3E4E3-C897-40C7-8D73-429B3F1C53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BEBF8F3-33AC-4E90-82EF-B1C657F268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EB7B7E3-9286-41CC-940C-A4378A19D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EBAA8871-E423-497E-A1CE-F81643BC6B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90543D9A-B76C-4DB4-B46A-D6A5F43F47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3786BB9-3F43-4D16-9CD4-02307FD5FA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CEE0B20-84DE-45E8-8640-F4AFCA36C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243B4F5-F602-4BF7-A5A8-B1669864E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8C6178A2-3935-46B7-A606-4D47BC7520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2540557-D51B-4CBD-9A71-FC2461B06B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C6561E47-7F69-4E09-A47B-0BA9C29F5E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4C0E49DB-6352-4227-8AA0-66DC4B5EB5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C865C79-F4B6-4870-972A-F45A117A8B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BFF33A8-E185-4F21-A2A2-441BC221F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BA49E6CC-9FF4-49C1-A5D1-8DCEF1F12C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F7553885-96C0-4874-B7CB-B963B22D4C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DA1C2CA-5289-437D-B616-2506BD1B01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40BA672-1ACB-4388-8D8D-3EA0E6851A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21449F6-ECB9-47D9-A1CB-CDAF52B4B3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E020C12-AD4D-49BD-8E52-A8B982C5CF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1779AE7-6454-4395-BDE1-2401092DCA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BFA9ED6-B5DB-4BE6-B7D7-50B9F5A4A1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48F13CE-6DE0-409D-A507-B161985B44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94E735A4-53FB-482A-A694-14220BC3C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1F1A3796-CE20-42F4-BAA0-397BC0FF2F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22FF2F8-A5BA-4753-BB7D-14387C629C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401724EA-97C7-4435-B156-6200BF5AEB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DAACE79D-7034-415F-A2D3-C9BD76337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639239B-FE49-4591-A208-58F5EF32BA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88218A2-1828-44FA-9194-14417BEF76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E000F1A-7BB6-487F-B577-3FC61CDBEC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55FDC7E-4742-497E-90C8-182A0767E3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8A699847-9977-4A0E-A61F-1E2EE88325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0E2A52A-25AA-4F76-A3C9-E7C2C0BA96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580185E8-5753-41B4-9B1E-31B739B728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F2AAB69-CDF1-4D95-8CA1-B36035FE5C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5C45D9A-3D1B-45B0-9826-22A3C750D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D157A89-6658-4965-AA2E-B88B1DA22B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C4E821B9-7A7D-466E-A162-F7701CD6C7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58F2C52F-103F-403A-A418-B6558A99A7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0766643-3CF1-4CA1-AB3A-A7E48C09DB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D8289FEA-4302-4DFB-A9B0-2FC2AF1603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8B6C4157-6BF7-4EAC-9664-0E7FB9DE0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BC7F20D-308C-4204-9502-E81976155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58341952-BE9E-4B8B-A03A-BEDFA69D4E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5A4F6B56-2A3D-4FEA-89F8-9B2C84C62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E4C5E60C-EC97-4C7F-B27D-264214582B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97AC6AA-88FD-4B0F-85BD-19AA04140B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8C2AFF8A-A076-4FBB-A2C6-3096945F76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3346906-1075-4E18-A063-06D82283D3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DCA0C4D-5339-49EC-B9EF-B51F83FE7D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42DA29C-E35D-4654-855C-467B37CE41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592B35A-4F33-4AB2-AA27-59BC5A6483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457F089-6FAF-4B27-819B-805C74F887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570FE5B6-0AF6-459B-8807-F3585F4B5B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B2D4792-60C0-4115-BC92-13B46DD946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B2B96BBD-B0FF-4249-8156-6BE197EEC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F063A18A-AE68-435B-8B13-941E88B93A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1CE3B86-DE6C-48A4-8CA3-675F1921FD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9ED050D-2F97-4357-8676-E860B48906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58ED8CD4-A332-44C9-B7D0-719BC545D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968C27C-1466-4E79-B53A-7FF2E3F785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374C65C-8D87-4A4C-9E34-65841BF9B2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85A1F4F7-AAFA-4365-8CA0-E2D07FBDC9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979E6A72-1515-4ADF-A6B0-02CFBFB9C4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F37BE5C2-5B6D-4470-8A76-11842EF4EA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CFC1141-8A3C-4F89-8E0B-0A1C9E2ED7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D4B46DB-8620-4213-8CE3-4FDE339849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140EAE3-5195-4DBE-8E06-9B9D2F8BC3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AF380AE-E625-46D0-A0FD-FAB694C0EC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E988C7F5-1CA9-4A5E-9CE6-04181CE172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4059AD62-6E1B-4C1D-B03E-C703E8EE49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2A1D742-F264-4FF9-AE21-8B4472D754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723F257-B0DC-4378-BE24-3791344DA9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EF4494FF-A4CF-43B6-973C-7E4B7D2B0A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3AE16485-E6FE-4AD6-9937-AA4D089F5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AF0DDE6-2606-4E1B-BF03-70C62054F4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C0A7E499-AB69-4E56-959C-8C00E7E1FF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3A15BD2-92A2-4DA7-BAE7-BEA0FF7816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2F96E58-4336-49F5-8D78-7EF56D780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BADE6CEA-44D7-4148-835B-9E627C7F26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E6E4A4A-84B2-4782-AE12-22A53CD83E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FBB8632E-38A7-4EB8-BBCA-631492CF5D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B7E1EEB-D4BE-4403-85F4-C747178434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C9CB78BA-0985-46D3-BFE4-FE904FD80D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028A24F-3C4D-486A-B602-AEC13439A8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2C90E20-A3E6-4702-9AF5-0D56A6EF7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066DC5F-DDCF-4876-91CB-3EDF0612EA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1A0C4225-4E10-464A-871A-9E6291F620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86C6624D-F66D-482F-8C82-D9BE935A61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3B998D7-2D33-427A-8C0A-3A3F5C3848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D619067-294B-4CF6-B046-0D3395D1B6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F9381DD-08E5-4D74-80FE-3C6A84782B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6C1BF71-F9E7-4066-973B-805103582F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E4DC867-293F-4779-8DC5-3B3F06E3A4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CA638CD-34C1-4768-9D12-5AC40AB5E1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87FC1A65-B178-48FE-98C2-C9BE0C6ABE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5C3E6E9-EC6A-4698-846E-E0D6986463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512BF7F-5B22-4532-A0A5-78347BDBDE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3C6A848-42D7-4D3F-A251-5F6B82A5D7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1B3468D-3853-4A44-BAAE-DF776880BE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0256778-4A93-4048-96FA-E7AF105A5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0F63A3F-6AC3-4AE1-9C7F-3EB07AEBC2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90EFFA1-2A6D-4680-96EE-5D9A85C7D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490BDE4-83EE-4515-9D60-4DC1D047B7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C9760DF-2422-42B9-8250-5CEDE17093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33AE5BA2-1DD4-4D9D-B206-6E574D3B47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B7271A3F-2DE4-4DE0-91EA-912FD87DA6D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1229373-2C2A-414E-B28B-1DE2F3754E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D714ABA3-104D-4267-A3DD-FF891CB974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F45ED68-8B1B-476E-A70F-922D010FE8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D9CDBA1-8AEC-4A3D-A8F4-794DE02892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0BB316A-0C5A-42C2-99C7-6702E2A727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5D0E27A1-C3D7-4699-890C-0BEF74EE7D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EB58A8C0-2D82-4B06-A0C0-0E23C66CD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D5912F84-966D-4D51-BCE2-DF43B019E2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13F29CEC-9813-4791-AC3D-DC856308CB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F811BBE3-56FF-4CE9-A27A-9293AFA37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83986A8-3AE4-4DB4-A3B1-59A24A1E64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394DDAC-0F92-4398-86A9-302C1AF049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96E121F-A0D6-412A-9CA0-CE14C96943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673C12DE-7E1A-4A5F-8DC6-0E2D52D71D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D5DEF52D-6349-4C3E-9CD2-AF26F59A7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C876E30-9538-40EC-9E84-C82BD7D6EE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C6B3B76-1A2D-4D67-A232-7FCCB18C04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EFFCF37-129D-4DD9-A5E1-6A94873B24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ACCD0186-F434-4B97-8945-9441503AB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85EEB89-CC32-4033-92A3-50A95B208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2AF8CF85-23FB-41A6-A78F-A488761D44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C4296BF8-49E3-4340-B8C0-2F2FC20805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530D2AE4-8460-45F9-BF70-84D608AFB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6E28D46C-62E7-425C-AA7E-E00B341C09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4E1AD844-7763-4A60-8A82-845CF0A5F1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1ED7EC33-32EE-4374-A2AA-A7CC5B3AE9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37B36416-B1C1-4A15-BDDA-EA00DAE60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09264D2-C389-4CE7-8221-4AE299B55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572A09F4-FE9F-4F17-8A97-6C53AF8FFE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713444F-2FEE-49D6-A8C0-33D3513D6C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FCB3E94-A5A8-41BE-AB33-E979C3681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FDFD9A90-4F0C-40FB-81F7-A55C9B570C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5386E4A-3CF6-48F5-9320-7FA04C6FC2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575257A1-16A3-4DCB-9E8D-6FB5E126CF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EAAAD91-8C7E-4BC0-BA8E-17D817DFB8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BF8E5B0A-BF1D-47BD-8B89-BA9A53A826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9A04278-28B3-49B6-B3A8-AD070E91BF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8BC02A0A-CAFF-4789-AFBF-774D91F2E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5CAE4A1-7C02-4F55-BEFA-928B54BDAB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E4C82A7-7031-47B8-BCB9-A70F3EE368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9A5C138-18B9-433B-BCC3-DDEB0E0E1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3626158-F722-4506-871E-C7D244B1C0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99791CD-043C-44FB-ABC5-000A229D19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40331C3C-A75A-448F-B821-5AE879AB4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29BEF8B-45EA-493C-87CD-0EFFFC3C96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708763F4-367C-46BE-868F-1828736167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0CCABA7-BA15-4229-9BE6-5DD0CFF3EB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1C50D16-1B35-4665-9675-57981D4EC9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9E075066-6389-4CB4-A735-C9FA3556E5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AD4F117E-7F06-48AB-993A-5F53BE30D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BFBE3009-1081-4F95-9DBB-E9D5D5A48E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683424F-E924-4233-8D23-AD264C686A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8CD59982-5493-4853-8633-F2B6F5789F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C2C1273-A9BC-4DF2-B915-D8AFCED1F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1AA3270-C0D9-4C76-A6E9-D537C8DED5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842A69C7-3495-4EDD-A800-D53F573C27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7837B729-EFAE-4320-A9B0-12D0B7E757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CB9A9442-3E7F-4E26-BD97-506E51331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BD21DF8-04C2-4A10-8B3E-88F222CFC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D205A437-07B1-408B-B186-3660BD2288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9B34E73-726E-4AC5-B895-3EA47E15D2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E542D57-9D67-4E48-94A4-2C878D89A0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24F58C5-48DC-4027-89A9-D7E55C70B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49D843A-48AA-4FFD-B38F-9597EDE8DD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45D8144-57EC-4F10-AB47-05FA285A85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88476186-2CC7-4AF9-A6F7-5DCB87F91C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E70DF15-B082-4D5C-B4B7-B97A7F3C36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094D9E8-6991-411C-986A-8741B5794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AE2F4BA-5437-466B-AF9D-AEADDC114D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CF6D2057-3AC0-4777-8319-AE8D0D8110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7411DED-467F-4595-A2AC-12AED379C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C1314058-0AFB-4DB4-9CF9-1C72B7C3A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BCE992B-C846-48DB-AAD6-DC68485872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DD8D851-AE92-4F04-BDC6-A692970CAE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87B3E7F-BB53-405A-B4D7-C2BDC49CF8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B89A1C77-5E15-42BB-A059-5DB7657B1E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955FA8D-93B9-411C-8E6E-AB165940C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8707D99-B5C9-4A2C-8862-7CBA983EF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C5CBB0F-29FC-4884-B3F5-8501E9A7BA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B68A8ADC-CFE4-4327-8552-C7E98454CD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114F7028-976F-49F7-B105-8BEE1E6CE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848EE58-B65C-4BAE-9194-1373892D80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130F511F-4BE3-4817-8277-CA82A4F5F9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E0ECF730-21A1-415C-8ED6-0E50B16F80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21EADE5C-262D-4DE1-8343-B0296197A9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D3BDC729-93AF-4778-AB2B-E92593E302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65DBAB5-2CF9-41B7-B4EF-1E65C25BF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2D275FA-0AC1-494E-B4A8-EDF31C4516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3D6234F-5FF5-4799-A1C9-842AAE9B4F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A6C5EC26-B864-4880-AB17-76149F2246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14A0F9A2-551C-47EE-A4BB-7FDABD2C11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5D6EE11F-A51A-4C27-B7F9-E510C9469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D1095080-C1AA-45C7-BABC-9535C740B1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BA49024-FC34-4D65-9AE6-3D32442C1A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C688ED2-E269-4C73-B3FC-A95560EF30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229F66A-6ED0-4235-9090-535DA331FD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A28F13F-67CF-4396-A18F-22E98CC16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D1DE1FE-973C-4D92-A09B-373064B148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2C67319-94F5-4F39-A1FD-1F475CD4F1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F0C34D3-D815-4ED0-AA93-A45CFF098E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676EF3C0-2517-4066-86BD-62B2676F9D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42B7B0C4-7315-41BC-AF78-FE04839652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677FC12-E3FD-4AA7-9946-B453C1E1FE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029347B-9C91-4D98-8FCD-92E5E9F0DC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27341A66-C969-41FE-81BF-27587D658F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25468DD-2C6B-46A5-A2C1-6D9C7B3B86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6F925A3-7FEC-4D13-821E-81230EAAA7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B1E2317-F588-4126-8AA4-D7ED4F7512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4BE1ABDF-92D9-4676-89AF-D47BA01569F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15F25CE-47D4-43DE-8CD0-8B4FCC8D4C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AE3F4987-71CD-458C-B482-BA4E9094D3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78E441FA-BBD9-422A-A33C-22AC9C62FE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B009C5CF-4352-46F9-9524-59988AF6F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6BD2C3D2-A3FB-4C97-A5E9-89D0902FF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DCF4F289-41DB-460D-B05A-587DE16263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18F8C6E0-FA1D-484D-BCE2-F62D60D91F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63D051A-896A-4838-9080-F749CCD3C7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1A27E12C-5903-40B9-B449-0B8988DD4E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6ECE930-B0A6-4789-904C-974B46E767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52BD928F-64F9-4769-8965-001A42D82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DCBD30A-D4AB-4871-A4F2-71074EC2EE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9ECED6A1-05D8-410E-95E3-F63F6F0FD6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8D782F04-BDC9-43C0-8471-036EFCFCD8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56DD889-CDCE-4507-8136-6FBFC00A9C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22005F9-9BD4-4376-BF9C-35FC12785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4ACE14AA-07BB-482F-BA31-A4E7C081B4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407C1254-9283-4B4E-81DD-1C9EBF956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26B6D45-7454-41B0-88CC-1AB785DCAA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EEBAE786-8153-430B-A75D-52E1A0FA08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C1594D61-8221-4DF6-B8EC-5BA274F592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C3DFBC9B-8DEE-4208-A3ED-77DC00E11D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CD95ED0-B046-46C2-992D-2D1CAC54CA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0C4B8F5-CA75-41F7-A156-223457E5C6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602C738C-BE39-42B8-9D95-675BC63B54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6EBC9B9-B4F4-4AEF-934B-A5047BD7B9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758E9C7-5AB4-4CFE-8D63-2BA6B9C0B9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84CA084-B768-42EA-9B91-44D21BA078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EE71211A-B1E7-4BFE-AC66-474479382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9D135472-3386-4992-84B9-B74D05F66A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74C55989-CE93-4BA1-AF84-4F61933BBA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4D68623D-F489-480C-85A6-82A7452864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3BCBB28-BD93-4C1E-BA38-8C8207F1D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FA1B0416-306E-4F3B-AB3F-E530BECB70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B7CD9E2-6931-461F-B96D-8635049AF3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F3FC92F0-3559-4336-BFC1-C4B5EA13C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9370C53-72EF-4464-A49C-3AF057DBE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85039478-ACF6-47E1-A256-0A81CB34D6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3BA116C-DB31-4DAE-977C-60DE1EB66A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33C60E48-DF51-44C8-A642-024AA7F22A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6A35B60-6C3D-41E7-B46E-5A16B348BE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A6AF0D18-3B86-47CC-B62B-45672FFD2B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7BF74EE9-4327-452A-B428-482D2DCCB1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106E2AB-6FAB-4342-9293-E626534EFC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CF4F5658-448A-459A-900A-B32CDB4EE6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F84C1E2-6C2F-45F6-B1FD-796A5C1C93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C49E96D-0CD5-4EE2-B842-255474E675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1911B104-8953-4F9F-819C-CB1A088B83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DB647124-E994-4E9D-AB28-DC9E3BA67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18BFF601-0188-4180-A166-8BC00657D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D703901F-755B-49CE-BA00-B0F251C9D0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A06DA798-8DEE-41A9-834D-60E09C9B0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FAB623E8-8812-49DF-841F-F11A8D18DB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92A7D51C-4D24-4C22-A412-3D396ACC1C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49E14901-2C2E-47B2-A914-98BA8A6DB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1D60F8CC-04D0-41AF-810F-46FAE1900D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38242E9C-9E4F-4B55-94DA-632C75F55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8D848E26-4E57-4E3A-B1C8-6BCF2D7E8F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CA6295FA-25A1-4D8F-9D59-D468771B30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C8F2962-13A6-401D-84EF-9E1F8F1E45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3969CE74-06E1-4C62-982B-64222184A3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81F1F82-D1A1-40D2-8390-933B77369E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801534F-9952-4A50-9D6C-6CBDF2955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172E277-9245-4E28-B384-2FA8AC088D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DF5E2BCF-CB1F-45A3-A05B-3D0A29A572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3C66FE2-A0AB-4C5A-AA6A-DB9873C6BE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DD630033-8F3F-4686-AF2E-1A00A9311B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955F115-4FF3-4761-8EBD-1CB508A73D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8CEF96AE-9D83-4E72-85C2-E69C2441C0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1066917-3C77-4C35-B2E7-119FFB6803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BA998E4-9FB8-4851-9327-5FB5CFBFD8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638ECA2D-46CA-4A9B-883F-5D44972F9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E6ADC5C-F4AF-4867-ADC8-25283F5B73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BDA5371-A7D1-42CC-B37B-1016D4AB65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266F2BE0-095F-4C05-A885-763F6DF28B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2961FE32-6F1B-4B34-9931-3D62943C9B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63B3FFC6-CF6C-473D-90D3-F58F211455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4708F144-B025-46FB-B233-11CAB946F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A3DE89C-E406-45A9-BF9E-9C7F5F793C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69C525B-625A-43A4-8DAB-439A4D8C93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847F1080-E1BE-4A88-BF2F-8F50F52AD0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95960845-DEB0-4588-A3B9-127FD3BA3E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226E2051-498C-4745-8F2F-0C813E2C37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B08222F1-B863-4DD1-8877-733A562F76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DD81713-35FA-41A9-AC3D-3F1404D943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DCFAB1E7-4402-4BE9-83BA-15DFAFF7A9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D8C87BBF-AB16-4C25-B002-1B92D4E735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82DE55BB-4612-4851-A531-8A1FD3B9CC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F2D46B09-A467-4B01-A0B9-51855F781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2ACF1C76-7535-40E9-BDB3-BED661690E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1A83B9C-DEF8-4223-8E7B-B521F5B05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1E3FCCA5-7089-435D-8F59-83100F468A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36360E70-815E-49F0-904B-FBF87E3749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8E22F8AB-6980-4DB8-9B33-46428E7604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87E2EC45-EC49-4E8E-9F74-8321B0C5DF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501573A-97CB-45B2-A100-20E665708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D8C1C884-75F2-4D39-9CDD-3646EB1DAF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A9FA832-4641-4C23-9D67-F6B9CE5D1F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A79A530-DD88-493C-8E93-7C6E9262EC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6546E275-F97F-4782-AFAA-B91D300F8D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84AF259-AC03-40C5-94E8-47410BC23F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2C44FC1-6B7A-4844-A4F5-90871F484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C32B77BC-C1F1-48C4-AEC5-6237C2D384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E9E12259-55B4-41DE-B877-9F2051D0D6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AB2FA1E9-CE53-441A-BC65-B8B15F225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2C5AB656-E70F-4F5A-A247-2B2E6FE63F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0F84F65-2805-44DA-8F58-681F4DD7AC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86AEDAC-3380-47C6-82D1-7A8F62FEBF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CCA290-9DEE-42DF-818E-7093B04806E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3403BF-F214-400E-B19D-8FE2C16388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3ECB9D0-7DE4-4DB9-ACB5-F04897889B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9F7491C-B05E-4806-9875-6CC1F15B3E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6F1D88-FB0C-4095-B03E-10D44F08A4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BD6206C-BA3F-41AD-B1A0-BE4BA1425F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FE2585C-9BA1-49B5-93A8-569D820BFE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A8B1983-3D2E-4D9A-B7EE-EDB6B47A37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D0E3B3B-703A-4A2F-A732-712BC52FC2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DE436DD-8649-4FF5-9758-7AAC213AD0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85B0587-6E2F-478C-9B08-7035D9B4A1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86DDD20-4E3E-422E-8FCF-20FAA380EC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6B7EB60-88B9-4DCC-A5AC-F037899DA0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6678353-CF6B-44C3-9DBF-EC7908A1CE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B0E4780-6ECA-425C-A5AA-AEBA7A5E1F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0E3CECA-3A43-4D3F-BDF4-B18FB92022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4A71B3D-8083-456E-9217-E387C1E96A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833F1CD-04EA-4F4A-8CCB-F86E9EA591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4FF4685-3487-43B9-A157-6E72892F58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9F05878-390D-4CD6-BDDC-15B2C5E2F0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88DB23B-6887-4612-BF68-645D4AF463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4A866D8-3AA9-4855-8027-B24C377927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2670776-1F39-4B15-9425-75030DDA45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DA18433-4DC1-4247-A952-4FFB6EB6CF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0A908BA-72C2-4D5B-A08E-74AD587154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D0CAE86-B04A-4CA3-B11C-D2A9B4326F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4960F27-E8A7-4997-9E78-7F7164151A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A6C1002-B3EB-4FC8-96F8-1D96576A62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6848DBF-ED10-4A46-A4AD-AB718A7FB6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C23AFAD8-5481-4E88-B12B-E65A460C7E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E54C57B-CF2B-48EF-9286-34C67695D2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7E90EB1-3C02-40A8-9617-9C81E3E620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8CE36E3-33F2-4680-BEFB-B5765FF6E1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5D91242-8DCE-400C-9850-0BB037C0F2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2FDB988-C9D1-4470-9885-E09A72A065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1F46B74-AF97-4E91-BCF7-DD8ED02344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83C9645-8305-4A5D-B949-60C0A9FC35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8702E86-1CA7-4EBB-806B-22D6731DE4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90D3A5B-DDF8-4649-933A-C56E731AFB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7688556-79B7-45E2-93F2-D03524E007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6D9C175-FF92-4370-A69E-7C559ACC5F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004889B-3980-40CF-ACFC-533971D0AA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78DBAA1-C5B1-4389-9F45-1D272C54CD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6EC52B9-FDEF-4FD5-8E41-6DDC014F6F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10C686F-2B51-44D4-B5B8-8EC2D1C038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BDD09EA-2A47-457F-BB6D-E7F07F3B21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2765C0C-A4C4-43F2-BA39-6423DE2D39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D32915A-8491-49E9-9DFF-50A7D66546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43E7D7E-69F1-4848-8EE5-5FA4191B4E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A8790FE-B235-4294-9A68-83558C8786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8F007E5-725F-4D14-9186-4F30C315A8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9A485B0-3535-4A7C-B9F1-2C1A06451C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BF46CDC-032A-40C5-A0E6-B7730B3E1A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EB404AE-ADAB-4E64-9B31-A0734B2EF6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5342D49-6A74-4E2F-A018-487D59FBA2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8EB5887-098D-47A4-9A41-EEE23D1371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A279363-820A-417B-8737-FB97C83898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A0DE272-BF93-4E7C-9C29-D2F796C8EE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BDF2350-3636-418E-BF2C-A8E9494D1F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2E93A7A-FD3C-48EF-9AFA-0FDCF3E410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E08C6A3-FFDA-4CFB-8466-6EB10A3D42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17CFEF0-4CBA-4085-B05D-9E7A3DD706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F3BEB6F-C24F-4180-9D07-3F5C8B4EDF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8A59B09-64D6-4A3D-91CD-C6ADAE2132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AE4CBF3-D2FC-4537-AAE9-1196A1B0C7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BE1B3DE-011B-416F-ACA1-2707F4C1AC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274ABE8-71CD-41B8-A114-EFED3BC538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8206664-DF0D-46A7-BA59-3C78626F2A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E17848D-8542-4BAD-A019-8C24712EDB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45579F3-5EF2-40DB-A4D5-0F091F9ABD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E1EC42B-4CA6-4C02-B069-A25B5905F1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490174C-9634-4AE7-B99A-3507667977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5F62BF7-165F-4C1E-91C6-9274C706FE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F0BC6D1-0A86-4963-80CD-EE553C616A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897BC2D-869C-4CF0-AE6D-EBDE660212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9D62AA8-FF3A-438D-8A68-E9987002D2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BDBAD75-9408-46FA-8701-43E850C598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EE9D49A-96DF-4DC1-915A-D254F9A4F0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54ED0E0-5055-45B5-9A99-BEE338639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F3F1928-76AF-4199-8EC5-A92334AF05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FB0BD6F-0E7C-4487-97F4-D7FBDCB8F5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EA65D9F-D3EE-47DA-9896-9B7DD4C151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5F16617-D9E1-4BA6-83A1-685C9A2C4C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3ADAE1A-7CC6-4166-902F-BC414B9D9D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FFE569A-B1CA-4EF7-B76A-12C18AE0C1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32770AA-C4BA-478D-8276-2CA37FDE53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28FB40D-F76C-435B-92C2-6BDB61F1A6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402F0DE-3A4B-429F-9461-9B4D370700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4A226DB-3A73-45AA-9217-B09A6D7FDF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62367B8-37A7-46EA-8402-C00FCA9727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CD0F73D-3B4F-421C-BD74-CF013B592C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280677C-FA30-413F-9010-6B2C456BD7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66517AF-39FD-4621-BB02-098CDA0CB1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1968C57-0BEC-424C-B609-9F5C1CB261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92ED3C3-4B4C-4D9B-AC51-B7C0A83416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B596AB0-68BE-4764-B24F-377E958B5F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E192BBC-F879-444C-B1C8-9EDF045679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43C00B4-2740-49E6-9D77-C751E3DC5E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735CFB8-9CBB-4B3A-905E-75F5B504DD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A420101-77C0-4F8A-B94A-AAFE9D2BA5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88F2102-2F1E-4194-A5FC-4783E144AB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7F328F6-A00A-4069-9A49-0C1ABD2B70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9BDC012-32F7-442A-991B-542D87D82E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2C3EEE7-8740-4DDF-B8DB-44E8629B55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4A57964-688C-4C40-9D68-93AB9FE56B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D1AC22F-37DE-4650-96FA-3004952C5F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0A7F5B3-6431-4F05-9245-D406D411EE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7CBC52B-B625-47D4-8B75-BEC3EEF6BB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491A4E3-FB83-42B6-8484-2C8865A0C22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53FB7A5-ED76-40B1-B0F1-DDCD84ABC8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9A4D02C-6A30-46AF-A6C7-D003064B24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65D2252-93D2-4F96-8F60-17CA594AA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797AFA9-32FF-46EC-8D05-E1F74B1E3C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9162DDC-4EC7-4CC0-8CDD-FE5200C560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84A2E6C-CCDD-4DCE-8CFF-AC45D00DDC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F9723C9-691B-4142-85FB-6FE849D641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C7CA4AD8-B1C7-40E4-96E6-0708D9E4A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A7F9F161-EA55-4E82-A59A-9187E73410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849D2E5B-80BE-4647-8831-4B71F7BA24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3CF48CC-A0B9-4593-B0B9-81EB070D8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54F1A7C-4FE5-4812-AFD1-4ADC23CAF5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17A7F01-270A-417E-B1F5-7EE5BB3994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573103B1-8D6C-4D82-8ACF-E9022DD8C0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E405BB8C-D600-438C-821C-C3E2868F68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DE05525-9B87-4097-B66A-D10FCD43A6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8684562-1814-4384-96EE-D572820FD1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BB159EC-23BE-4107-A686-6416D554F0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76E775F-C32B-45E6-A8AD-039C8F2C33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D0B29BB-0301-429E-B662-F29CB7471E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42866E1-F64B-458C-A223-3C48098A64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7B0C1CF-7EC2-4530-8718-EB6705A4A7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20B93AD-026E-42C5-BD7E-4F3EF3793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3B8C212-4E65-462B-9AEC-DCC8056645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9751AF8-29F4-4372-9772-1EB012FA5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08FBF79-5398-4F46-80B1-D59CD23EE8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741EAEB-50C6-41F9-816A-7CC56F189F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F8D7D16-5926-4A3D-A549-9CB322169F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FA294D46-C649-450A-B8E4-F6403F2CF2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730F2F8-DDE0-4D55-946E-E0D0CB1A0F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CF9474E-3EC1-43A9-918D-8EF6C376C8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FA4E4A9-48AC-4AA8-BE0C-3A05F6DEA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1D7B7CA-5837-4E6E-B35C-BDE49E7B38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AD199187-143B-4CED-9784-74E3521BB9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6425130-89BC-4AEB-A28C-D6CB551ED3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71C1A48-9D77-4A12-9CC7-B1F48848A2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A6A1E4A-0CDF-4733-969C-22D0898A5B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C071767-0977-4AC7-BB8C-FD2FDCD2C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49ED7DD6-1019-408C-9305-8B498107EE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F8F1F91-A7DC-43C4-97AA-E59A26A1A2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6483242A-37FD-4961-824D-0CFCD14836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3C46070-7444-4FA6-9D66-A43ED98F72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92F576D-DEA9-4BAF-849E-CAB094E4BA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451B0AB-6169-4BC3-AAFB-A89376D550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2541BD1-3CFE-41E3-AF13-A20A563963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A9427AEC-FD65-41A8-8267-B3ACB1676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386EC72-21C4-4FB9-8866-70C84117E2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2538245-9166-4D15-905F-D8F9F0EA94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9429354-75C8-442D-8CBC-01CB15E4CF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ACAC957-87C7-40A1-B5C0-502FAE157C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64357DBD-F332-434F-9FDE-7943FD80EC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02F8A78-D1D2-4A5A-B4CE-00A129EDD2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E68EA5C-84B0-44EE-BB3D-4B58527808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BC248E1-7B94-4BAC-A85B-FA597BD0A6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FB44B51-FB21-4BF1-8431-0D0CCC8B5D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33CFBFC-2430-4342-8FA6-D977B3DDB1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FDFBEC3-FF8A-41EF-9A02-22EAD13A3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6C8AC48-481D-47BC-BB14-96BE0007FE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E09E1918-3633-4EDD-A7CD-5EF260716E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E5C7F70-D70B-4E8D-8214-40DF7147A9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8F2302E-907F-4233-B7DD-D55073143B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AD696B1-BE0B-4063-B46D-6FB6C746A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D5D34977-2E59-49CF-8662-BE8EBCBF2C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8BF058C-F570-4863-9947-86ED53C0B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4FB16D6-6A58-4057-AB31-B80FE1DA6A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C5786DF-3C65-4B5D-8E9B-7FE2162946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7008AF5D-0DBD-47A6-BA92-20596EF861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F422BB4-0AF7-4401-89D2-17780D5D4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28A839CF-D712-4DD6-AE2D-7EF7ABC82B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2BEDEAB-27CB-40EB-AF79-84EA69CA41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9366E0B5-0B01-4F95-9985-70A49FADB8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A773997-04AC-4416-979B-B26BF9EFE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D71D1FB-9B5A-42B0-AF3E-1E9000B305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155CB70-1128-4235-9E10-5BE4FAD1C1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C04342F-90C4-4A3F-B9FD-3B19FC1FF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701F8B7-07BB-4508-A41A-C1590EBCB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F2CAB49-AF88-4829-89DA-5DBC4E2134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1BAD3115-DA83-4EF0-B246-9E2C4EC33D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500E0C65-49E8-4486-81C2-2D912F7A55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FBE2121-73DB-450E-95FB-B99DBC4815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E8708B1D-8535-4829-B71C-7E49EFA84C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C42F0F0-0815-47A9-8504-42088158F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3A24C8D5-C560-43E4-94B7-F405625907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AA332FC-7908-458D-B70E-D46973C09B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5BF3083-7D7E-4546-B15C-F819F9F9C3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19BA60E7-C779-474D-B48E-21D246D6EF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62B35D8D-387B-40CA-8FC6-2CE27125BF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0CD1F3F-9797-4261-93F9-597A11CB23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DC77C36-FB46-452F-9618-B484543571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DEC5190-7393-4D23-BCAE-E9D591014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A23D6D63-A6E3-4639-8E5A-56DC886047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36A2769-5E57-41FE-8DC6-B768C1D5FB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ED46D31-70CB-45B4-B793-5A0D14F3CE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14A6C958-9E2C-44FC-93D3-430CE5B063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AB6351B3-4830-4367-8659-8FFCA8802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AF5CA5A-0FF2-4FDB-A6C3-053DC75BC6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319287B-3270-4EB5-A482-2AB5E9CC9A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F88D1CB-065C-429E-9A45-4566BD8EB3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B17D216-9EC7-4E2D-9DC6-A306F0A058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E41751B-95ED-4E78-AE23-7C7B1B9D9F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FDF8EBF-8002-4184-8659-6AA278D1C5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C6E5A14-F694-48AA-984B-217870F43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0532B7D-40AE-4E43-B3EB-6641CBE6B1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4F20F49D-8A04-44E9-9E32-C5922E939B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7C9DBBF0-51A3-4B41-A1C9-6E237BB2EF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D862584-25C6-4ECC-A378-E0B6D87A12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686392A-77E9-4364-A9C8-8A6A545D8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8643387-F923-4617-AF5B-523AAE5BEB5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F48A8305-DF70-4A2D-AA9E-BA0DEFF52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36F4D98A-3CB7-4B03-AC4E-6FCE54C61E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5D0A479-0EB7-40E6-B32C-48B7D82360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9564398-02F4-4563-AA12-7E135AE8F1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5977F609-BBCB-4567-8E1F-3096ECD07D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0E1BD0F-897C-4A43-8025-94A0471317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AF67EEE-E5D9-4A6F-AFEF-557C62184B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51B560E-D31C-466B-9BD8-7FB22A9D0B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6CEA65A8-00A4-4006-BA88-7FEB3BDA40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7BC8FB9C-97F5-488B-B92A-24B9965B88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9D61AC6F-09DE-4B77-862D-1287583B1F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9D2478E-FEB7-4EFB-A5D7-7411EF977F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9F33021B-2AEF-465C-9586-417794956E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B299B60-3D15-47D6-9B04-35C1041DFF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95CA4D6-95E7-431C-B672-2285933AC2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926B15B-1EEA-4575-B59F-4881CB689A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A42467C8-E0E5-419F-A92B-3A13917298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BD9FFFB6-70FA-4E7B-8B51-98E60E495E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6021C35-8601-415A-BD28-608649B468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9607060-23B0-4CEA-82A8-3766105EAC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48C60D0A-E655-4080-BA9F-568F7EF6B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F0C29ED-588C-4E27-A046-F4FCA0BC1F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BAAC6197-8917-4420-9A0C-D09A975133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60C7842C-EC7B-43F7-A485-EDD79C6117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E75EF9E-3D6E-4504-9777-D7AB7FA207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C9E81ED-C7E0-4A50-A8BF-F14AABA4B3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8F7E1F33-0546-44EB-BD43-B6BAFB8E10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74912B1-97A5-4605-9CA3-9CE056F7F2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AB72692-5758-48A5-987A-EE28048CDF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665BCB7-B42D-43FC-AF4B-0A06742D75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9E65A6B-81A8-4037-837F-308AE2EAF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881AA85-B6B0-4766-A237-D1634D54D2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A87D3E0-CA9D-4B24-8EE1-B97E49C317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FD4FE7DD-F691-4CA2-AD58-CE9862FDEC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689EB9FB-99E4-4EB9-A9DF-819D5A7973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20B5502-6377-41F9-AFE1-C2F4430483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AC531B9F-E9EA-428D-813A-46535C8CB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2D4EDF8F-A23D-4EA0-A155-DD350DA22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13D2F00F-A300-4E4B-A431-C25EAD157B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74E27F2-EA21-4A23-9A89-3C23595772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55A9DDD3-3FE5-4A58-BE76-462695E1E0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758782B-1278-4CCD-97EC-CE21A4C0F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884CF94C-3EED-4DCA-AAF3-98C81C47A6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E7D28D2E-F1AB-45CC-A02C-D2300D56C0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E511B81-F85C-47B3-B5AB-B1DDD3DC12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DD880712-B674-4530-9B8E-09252D153D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76FEE52-7901-4956-AE3E-500C555A2E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436130DB-11A6-49C9-A8FF-50300B3DD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ED2A4BB0-93F5-4E1D-94BB-1FFF02F276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185CC2D7-3556-4714-A7FF-4343DD28D7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B24867E-5EA6-4718-9C7D-5BF7593D96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218ACF2-EE6C-498A-A2FA-6939D94775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C74F2A7-B59B-4D5E-8E29-24FD37421D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94FDF20-02FB-4563-A91A-F5A9697D6A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6C33162-F1CB-420D-BBFC-3D6C29DF28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914049C-74DE-41FA-ABF7-528CCA9D5A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3A7C3F5-F345-47BD-BF67-363D103135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E936B823-EF57-4621-BAC8-99E1CEE3FC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51923ED-31ED-481E-9408-89EA6515C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7EB950E-708E-46AD-81F8-09FF73FD78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C673366E-7321-4D75-BF10-8026BF5960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4073D6E2-AB9A-4378-AF4E-5742C997E1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B319AEE-3E2A-498D-A081-C21AA7CE5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3E3887B0-B55D-4253-9AA4-26876918F9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31CB46E-2417-43FB-A2E4-5650AC7B42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D1D6C93-729D-4A95-9556-A8D7E1427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24669C5B-8BA3-45C1-83DF-7A3668970B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FFF02D0-664E-4F95-9C47-43FC0BC268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8DD65BA-4F56-4674-9BAD-58D6389681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748B5D6F-56B9-4105-9DB4-3816C3F4F5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F0DA334-42ED-4926-9FB1-6FB01CE89E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61E8EB98-91C7-477C-80D5-581E2DBEB6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569607C-6638-443C-A075-6F3AA96CE4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D553A1C-F48D-4C25-ABF4-7FCDF22DF3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74B66645-FE27-454F-81F3-FB7B0D91E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8CEB4E42-CE99-4BA1-AB2C-22EAB4C53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46B922B-8923-4375-8C34-CF16DE3188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15206658-D6A9-4D47-A58B-96F50260ED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ABAF97D-1A13-420F-A5B6-7EA187C4D2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A790840F-020C-4382-A343-4004E238B3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EC0E9E2-E5DB-4F54-B9B1-65809715AE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EE21F23-90CD-4A55-A43E-7BF28FF5EC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A2C9D07-1C97-4AF0-ADDA-C217DD6219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D5C11FAF-BFF0-4F3F-8615-0035481A67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972F4DE-2AE5-4B75-8067-D6D831D310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79A6A69C-31DF-4DFC-95EE-F67988FC27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F345E1B-F43D-4CFA-AA38-4D5D3983CD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818B013-2F70-4911-AF3D-C6ABDF103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21A07A52-DD79-45DF-A85A-7F7064BDA9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B279EF6-CB74-42E1-8028-B99B58379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8E182819-76F9-4F57-8D6A-0BC54D318F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6E171FF7-07E2-4E15-A8F4-0548A26BB3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3625FFEA-41C4-421B-AB02-1148E48C00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3BCDD4CC-D9E0-4322-917B-5DE9F5F55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193BBFC1-D11F-4E21-A286-8D6540539E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EB28891-7379-4FFB-8F85-6D8B585D32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03194F3-D289-4B37-9F7D-9565A1481B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712D793F-A5EF-4610-A058-1578FC202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B8AC1635-58DE-4B1A-9FD3-D0B0FA46DC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5E5048F1-A6EA-4D20-BDE3-CE27C4B92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993A49B6-A4B0-48A9-8452-070A7012AA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1C2B236-2351-4955-879A-B195AF8E5E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E09AECC-F158-47BB-A019-E3624B5410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633EAC66-4E61-4E91-98C8-98F233F59A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CE5F5B0-2E28-46EE-B923-A785F24A8C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CD0282E-7BA0-4A01-AA02-4DA8D1F54D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1B95004C-978C-400F-B2A3-7A18C8E238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FBDB47CF-F2A1-4E3B-82B1-1CEBFF5A43E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218B57E-7BCC-464D-9E47-083F3BF3A8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CC28A632-29FC-49DA-BC99-ACB9BD5583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66A55A93-4D8F-438F-B50F-EF07B8FD7C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D9159E0B-FF39-4A7E-B700-6309ECB774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C0BE9CB0-036C-43D0-864B-64A0AFD4B7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2C30432-9516-4715-985D-9BC5819D32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D7075F39-D223-42F2-81BB-1F08B892E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EF74163-D264-42FE-BEC9-42DE9AACB7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D2430CB5-56B1-43E2-A73C-D974ABEFE9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6FC6B1E-C9D8-4F28-B816-343D98179E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58313520-BF70-461E-A812-EE0BE1432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F6F2B37-D391-4CBF-9A7E-5CB4374E3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9875CFFF-83F4-46DC-A129-782B524A95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82B2681E-7E46-4614-9103-681867BE40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86379047-297D-4758-9874-7300C9382E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4C687AA-DC54-49B4-AC07-2029ED7C58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C471B2DB-2B73-4850-934E-62CBD6BF4E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C1D5E3F4-036C-49B1-9C08-B96CCE82E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E135579E-2ECE-4DC7-A532-DCD23EC78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747D5072-40BE-4933-BA2F-BCF5FB21C7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652DB44-F7B4-430D-A2F1-EF9E0F00BE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DC250427-0668-43EC-B8C0-D570BE10B5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AAC64330-50A3-4B80-BBD3-6877CE182F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0BEEDB0-D4E8-4765-8AC4-23E6BEFD63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4E66726-E730-49F7-9FDC-A1B891DD35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26020368-E061-42DF-83E9-B8AD2811F3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5D07C957-C025-4D19-B081-34D7550DCB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154C6BB-EDD9-4B9E-A045-4E05688DD3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648D98B-D4DC-4B7E-BC44-1C398B8C69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CFC49D77-E7F1-4332-8564-8887494C2F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5EEA82E3-8AC2-428C-9920-2FBE5944A7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6B48DE5E-F599-4409-80FF-7DB15D657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15ED5F15-E301-4E31-8CE5-8E26BA6AC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D40898A-4323-4945-A3E5-53E36AD37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AD582257-9165-44C7-B71B-5DF140F106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F37DA10-D34A-488E-BD5C-13ABE23439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55E141B-3556-4950-ACA6-AF95BF9DB8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47FA487-C11A-405C-B0D3-CCBD5B1FDA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1F0FC94D-C7FE-4D76-9BD5-1334F9D5F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D75EC75B-964B-4957-A26B-C878C83A22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DC685336-C5F3-4C9A-A850-E42AED943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C374F003-F095-49AA-BA36-D4D17C8BA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81B7F962-8E1F-4ECF-A658-49D226EC71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DD61C3CF-0F3B-43E7-B682-BBCF5CBE3E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3C33D88-64B6-40D4-88E2-3C3E194B44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285F47D-7C75-4F62-8FF5-C3066E6C84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F1AAAA3-07B1-4D5D-99BA-BF6FDB61C3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5447ECB3-AADF-4B07-9FC3-322408BC34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DC64A171-33A0-407E-B9F5-6FECCA8932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8C31937-84C1-426C-937E-46E42B94F4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FC6F7198-A836-4659-BAD9-BACC0EB1D3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F326928C-752F-405E-B95B-CCA10F5310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B287DF99-B553-4A9C-B253-B272FC3262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6A3C57E7-459A-4316-A31E-4DAD7FC4AF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D77229AC-0488-4780-AA0D-B35251AE96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89337120-D65C-4485-AC21-D2D19D3F56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FB01EB4B-0798-4B9E-B428-512C0BEB3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EA4F9FB8-35C5-464C-8F01-ED59840F1F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A28C153-B017-4970-9B3C-3A3116527B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21DEF472-64FA-400D-B51B-B6C36AF824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7B25EDDD-55F2-46D6-9143-C19EB09E98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5A87DE0F-8074-4656-A7DB-966E21A108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93E7BEE-A47D-4811-9174-553C36472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6E1AA345-EAC3-4B81-B603-50C9FCCB0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AC37B83-2255-4634-ACCA-7D612B2E4D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749AADE-D354-4BFE-90C8-507DA9025D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9BB3D0A0-3F95-4427-8F5D-7FFF5BC95A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DAD26E8A-6BFD-436F-A8FB-7D97C3166C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3B572D4-9043-40EF-9B4E-10E070C029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6101B6E3-E5FC-44DA-BCE4-81401EA2D3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95121EEE-1E5D-48D2-994A-5F851A0D25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355B178E-7870-4C53-B661-3239E853A5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5DF29CDF-F3D4-433A-BDA8-75FFDC052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EC7F6C58-E83A-4E2F-8021-01A48020EE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613BA07-67C2-4464-BC2E-E389113916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FC6C1D40-5B3A-4BF9-8483-836E9211F6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FC8E4E24-0524-4B22-9D0B-D89B2101A7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37F30DF4-FBF2-4847-A3D7-D5A5F0DF9A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3891735C-1C5C-4028-A172-6FC6F6A5F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41536F73-18F1-48D4-A4AA-74AC33987C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9E6B761D-9F8B-4E4C-8EC5-88A4867CC4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38E699D1-7645-4D82-8B92-C56E15374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3A9CB39-335E-44C7-A467-51E4C26F5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3830C1EF-E4A7-49C0-A174-604C3D083F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0FD4D88-1DC0-40FF-B90E-EF38B0DCE2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4916FF71-B38B-4736-9D76-7F412262C9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820801AD-9A77-4C08-BE4E-6E6B179BF1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A49D553-43B1-4904-B600-ED05FCB06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2D70C1DB-400A-4911-8D1F-321B1DCBA4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FD0BD47C-5FB6-4E74-8ECE-12BE76951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5EB8F39E-21DD-4ACF-8E0F-EBBAC40B5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AF843DE3-40ED-403F-9A7E-015051E06C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C410D4F-E8C2-4F5E-BEF8-EDEF617FEC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78FF7A2D-4451-4817-9FF2-5E405926D8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F2B1D6A2-98D2-4734-8406-40C029842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5E2C057C-128F-415F-913A-D7976B19C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2C1C63C6-1C4F-4844-B881-B287F0A9D3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9741E75F-89D1-4534-9A00-879A774F9B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111A2D6-8B48-4F58-9DF5-2CEE6BF42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CEF2248-AB55-49E0-BFC3-FB852622DB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FFEFDFA8-9A38-4FFD-B119-93CCDB860A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C905B724-28B1-4E06-A3B8-C39763D5D7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8D2E2E77-F528-47F6-9A6C-701309A6B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415459AE-3091-48C7-8E64-B3F241B34B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A3B4AFAC-FBAD-4867-AE6C-1A51A5ED5C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2174605A-E8CC-48B5-8DDD-4228BF24D3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A3694BB-825B-4666-AFBF-29FFD53481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581571-B0F6-4C91-A717-156F5821D092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9A6EED-5632-42E3-9431-16D5C5DB6E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19483C4-DAD2-4330-8E0B-470814C323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CB25EB6-92CE-4115-B00F-EB1A03520B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78B4E4A-FAB1-44E5-B71A-02C8FCB3F4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56906B0-3BAA-4369-8719-948E9742EA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D1F77E1-5C3E-4E42-9B43-C7A23070EA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B90D093-08D3-47AE-A5C3-E153C23EB3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B1DAD07-0AE1-4197-8CF3-FC4C28325B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2B5089E-A461-411E-9BC6-2F80341BDC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65BE17A-D3A4-4987-89D6-BA012F0F71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1DD909D-EEBD-46DA-AE45-83A8117967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BD41BAB-7385-474A-B5F2-1DB47CBA58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41DF2AB-ABCE-4825-B605-1D0C31257A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C9F402C-CCE7-49D6-9989-FD2D297FDB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B4CE0FA-B08B-4F54-A181-828C953818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4C3A976-68D2-46BB-A9B7-FDC8BC5003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843471C-6001-41EC-AB30-3EC5510B77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6C3FAC4-CDFC-442E-833E-1E073CC3AB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12122B4-B397-456D-B5E1-9E958912E5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0DAD465-6148-4DCB-ACFD-F03EF07BA1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CB5098C-8E75-4111-8FCB-77012964ED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F7F0163-AD00-479E-B764-CD0AAEEDEB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2EE9864-2F01-4A6C-96C8-087662082F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277333F-5ED1-454D-9B1A-86D4BD8A60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BBEAE1B-FA3D-4F5B-86E2-294D38DAF5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47984D6-E5F3-4659-8711-D6EB2D39DA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5DD7667-6049-4A6F-9153-E6EBAF418C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F706ECE-74EA-402F-8597-0E14AA52DB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8B9583A-FDA3-4532-9BAF-FEDEB1440B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61438A6-3C73-474A-88FC-32B3D223CF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5BCB033-0571-4EFF-9DC5-530569F324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8277FD9-D886-4E3F-9C56-22A3B620D4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2314AB-7E0A-402E-8EEC-EBF4BAB7FC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B772B4F-DA2D-41B9-9176-56AA18E718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F1F5BFB-A614-4288-8601-E0CD5854EE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1737884-02BF-4D3E-8108-5E807FA3AB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9905A90-779F-4736-BEFE-8E225FEAF6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3F80E54-FDF4-46CA-B045-0F943BF2CC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10E6F91-CDEF-4A40-ADEA-1BDD2F61F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E66D91F-0772-4753-A04E-8FB7455D5C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7875756-A672-4791-B457-3956028691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97AED93-6324-4A5F-9ECA-E03520B193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8BC2EE0-63A1-49A7-B4FC-91B333E933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9B4D781-1204-4F48-8970-DE8B9E26C2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F1F8E7A-DB7E-44C9-915A-52C14CA031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AA79165-20CC-44DE-A460-7FB8F6E3B2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5D85A6-0EFD-4D3F-AA94-A00D53ACB1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C1425E7-C30B-4EA9-AE7C-253E7461FB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44AA871-7799-47E6-8F46-9DF2F36249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5CF2CF2-D089-4C85-90BF-C95D7A4E31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FA75453-7E96-4AC6-9306-1342B544FB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364C65D-A7A6-4065-9781-057D94811D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DC334BC-1FE3-406B-AF42-4FB005094F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5931834-3DD2-462B-8ABE-227AC8E400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E90CF40-FB18-4386-B561-137CA2E187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0B5CC2-394E-483D-9F03-81565A69EA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A2A7009-4E88-4BE4-A340-0177696234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FD9D98A-C1AC-4D50-B8BE-A2936A1D1A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3BFAD12-924D-4A2B-9714-A659429AC3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1436BBC-0AEE-4746-9808-BC0D346EF1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68769AA-0A9B-4515-804B-D5CA2BDF6D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F9E23EB-C2A7-4637-A8E1-85EB379735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6023498-02EB-44A3-A621-4B0572192A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43054D6-F641-422D-8C1E-6B1E767322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66DE6C7-4F50-4239-B6BA-8D60090EF3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CEBCF08-3193-4E3E-92F9-367CF8EB19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E66BDCF-723B-4AB9-9DE2-FC0A996986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7554473-6B12-4CDB-8C1F-1D9C4900DC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E709373-5414-4FB8-954E-1D289A07A4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28038B1-3C22-42DF-8DEF-672C8C2968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326025A-F31B-41DD-A404-AC7317984D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EDF1884-23E0-4009-A62D-71BCCB006F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0240F00-6B8A-4236-8CA2-A58C366EAF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17E7B2E-628C-49B5-89E4-83AE24BE4E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88E7970-D373-4E18-8983-5297BB1DA1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AC1DCB1-E6A8-41F6-ABF4-F688626582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6EC9C6C-13E5-42E2-8FBF-F1F1580CE2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39B11C5-BC93-4878-87B4-F020E8E0E5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229E4AA-7C5A-4286-8391-FBB78C1E07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CF704DA-8A2B-4D8E-9CA5-7BE8CF410A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8E2F774-BAC4-4124-B64C-79EB11EA01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92D30B6-309F-4987-9A2A-966BB2FD6F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4A96EBD-85DA-4580-9908-A4B35B77AA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6123902-7CD2-4AC7-894E-E5DF8557E9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66F74742-09C4-4E96-9F89-548D610CFD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1B5A3BE-E72B-4CA5-93E7-CAE1B811C1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3B6EF28-13A8-4A52-9437-35CD65603E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89FD96D-C821-4FFD-B619-82C803EEE9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A8D9F87-3325-4F79-A08C-E234E29177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13114C6-F1C4-49F7-8144-71EF1A224D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36A9AA4-6827-4B3C-884E-AA381DF13C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6F08ACC-BF55-444B-923E-DD4A9A30CF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249D84C-A1C0-42C9-8408-AC55A162AB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F48A485-EB42-4EE4-A8A7-896968F7F9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D3A735E-A358-4ECA-8E95-B63E54D6E2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79A79D8-1668-4424-A0CA-BB174D52A5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1A09100-8247-4651-9A57-3893482C29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5C68FD6-5349-4270-B1FA-9083A77CF4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00A3F38-DABA-4ECF-86FD-052D6B199C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13321CF-1182-4858-8E6E-4202BE16A3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1433ABD-9561-4560-878F-4B6B430268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BFEABBE-81CE-48E5-910A-A1BE2DF641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D6A6EB4-42B1-477C-AED4-A5334D2FC3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E5A702A-DC41-45FA-98C4-411DDC437C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25D2FD1-0A6F-4CF9-8F2D-32FB7142B9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D1CB03A-0A00-4CFE-9A62-EADD059537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A0AA8EA-2228-40AA-9675-090632106E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9C06344-DF9E-4EE4-95F0-B7718A6B80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BED8A832-2420-445A-BE13-496B3EC7FB7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38427F8C-F431-4173-ABC2-A0B4C39B3A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B9F98DBA-ED04-4D71-BE9D-8D5474C640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ABD90CA5-57B5-40D6-A1A9-109D38E3CA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DE9BFA7-BE0C-4A75-997A-671522028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EF207F4-ECA4-489C-B5BE-DC3D45AEFC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B4FA5A48-8FB6-4665-AF99-F9768B4E8F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F5FC45E-403B-49D5-90A8-0B11C97C12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D53AA77-77C4-4E6A-B5AC-608030B13F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CFC51C08-2D8A-40F8-A60C-A611F9EC0F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943FA0B-2A60-448E-8879-353AEA60F6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41436A3D-0B26-4BE4-9061-F755FCC1B3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3525457-735A-4024-9241-9A92863CD3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423BA1DA-EB48-446D-98A5-62C818E5FF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582A912-EBA0-4757-9970-26AE929FE3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607B327-9E01-49A0-BF7D-EA798C130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BD9C982-7B1A-412F-B387-C1928D6DE4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E2151EC-05C5-434A-B19F-14337D0A4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2757F8F1-9733-4292-8E62-B6E2147F23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7A0641B-A404-4B71-B722-4F0D8988B5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5317B30C-3224-4AEA-993E-DC53EFE4D1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8F09C31-8D23-407C-9E22-E95B0219EA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4BF0C11-20EA-49C3-82D7-DFE0C31B4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4CCC06E-0875-49CA-B839-A4096A9CC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E3DE2E0-7BBF-4BC7-A14C-FD54BE1B09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CE9B3F91-7184-4CB0-BE15-9CCF89C82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B85FECD-49A6-4E13-9E20-69DD2E52CF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E87F3B3-6D74-4EA2-849A-3141FE71F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701ED34-459B-4833-B1D7-85F6183840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80B5451-A509-44FB-B1A2-B66678BFFF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340B737-4DB5-4660-A0F3-F1CEA35068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AD49F30-D6D5-4279-8B7A-CB04CF5EEC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B3EC474-3C30-44E0-8343-AB8910ACE3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3F73199-9B4C-4793-AFD5-50C4D77D10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DE4E1A2-7542-4337-A151-E4AFA2D47F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F71A7EC0-12FA-4B9C-8D84-85E06D365D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C372824-3442-4DE9-A3E3-6D84F32E47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8EF8C8D-BF40-405C-9BD2-4EA35183CA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2C424B87-D9E8-406C-AFC8-D4082400A4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CA802B8-A9DA-4F4C-B599-A6E7E1658A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DE3FC280-B36A-4356-9EDA-F0A6E02712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3B9AAEA7-B60B-4D4B-8ECA-7B2D4E487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4E89022-B01B-4B9A-A8B0-6C833E29E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C0F5CB-A261-4AF0-A3DF-4ACF02756C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87BF9E0-84C2-4DE7-B3E2-E49AD77830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A2A22E2-44C0-4CDB-9E82-4DC103C47C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5AF8041-ABC8-4113-A22A-2C279AA00B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29AF694-EBAF-4E2F-B650-206FCFF2B2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2ADCB5E-ED7D-4FEC-8A93-E0F80D4EC4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EBD53A6-54D8-48F7-AEE5-08B7FB30AA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3A3B201-5F0E-4A6C-B7A4-BF373C3C1E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1DB4A12-213A-4DC8-B866-6A022C8B6B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FEB2759-B248-4A70-889B-F031F50231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331E9AC5-4C51-4E39-A1FD-0B85EC0053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9F702FC-8CAE-4882-AE8C-DA4ABFF449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07A8C87-2E60-480D-B4EB-AD318CA32D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59D25982-BC4A-423D-B71D-E4B717E8CC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A3CBDF93-1929-420E-BFEB-7580CA764D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24F95BC-5020-45C6-A086-3BB224055E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9C6F28C-DF27-40E7-BCE4-3DA132ED7B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CE7FD24-0F86-48CC-8D65-31C4C77754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848E492-DD1A-4192-8533-4CE25108B8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A39751A-166D-42EC-ACC5-2927227D94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4BCDA189-EB74-4154-93E3-07E35B634D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A0C8877-6671-4847-8F1B-E597902034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A59DCE6-4616-4A15-A485-2391AD6119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AAA84488-6BFD-44B0-A8AF-D349DDE012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8BD2DA2-AC92-443E-8640-BF81F8BD12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A1689DBC-BEEB-48D6-BEF6-810A78FDAE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30830F9-17CC-4078-94E3-2589C768F0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8B194227-DA97-45C9-A03B-D580AC7601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C3508A4-5D0A-4BDF-B1A7-1BA4CCAA66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0650E6E-35D0-43DD-83F9-063E91A9C2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391ED52-80C6-4598-B252-E9E1F02C1B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AB1FAC9-7166-4704-A21C-D7D78DCBC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F040BED1-A86C-4C31-B3CF-28A744358C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7D95CD6B-3DBF-4BDF-8574-1813FF801D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6BB34B96-9EE3-4C72-BF37-A93AA6054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131BA39-C7C5-4F4A-8814-47B2D29D10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5BB376E-4B7B-4E50-A1AE-2812E23B88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FBA11FB0-5F10-46BC-8776-BE9CD1B32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9B6EDF8-78F7-4F34-8057-DE5553298A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F2CF462C-54C1-44D5-B788-5A94A893C3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F8C1BEC4-D064-4C19-AA07-18958EF596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96D09E8-416C-47AB-8AC3-7234A918D3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1AE32C30-0C26-44C7-B6E0-3AF05AEF25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B3F2AF4-8AC9-4556-B149-01A2BBEC4E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48A1FE3-5241-408D-9A11-AC1CC66140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D8527858-0FE6-4716-926F-D20C91E221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A91A4CE-8C80-4C21-8DEC-4E7D802926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D975DFC-B262-40E2-ACA9-1778059923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3FF06CB-A3DA-4297-B104-F425B73CC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49C8710-BF10-46C8-A469-7375EF3EC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816FF26-90B3-4D10-A6BF-040F99FDFB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A1503D39-EEB4-4AEB-81FB-D03D028794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89FB919E-78D0-4E77-B396-FAEB4951A7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2D690BE-3E87-4416-A332-BFF7487932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CF81DC72-EDF0-4542-B54B-D4FFA77587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E2D52FA-65BF-4DB3-A91A-67C4E1E650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4DDA116-621C-4080-964C-655C290D5F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02796E0-F657-46A0-8A45-5FF7ED3567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D4E6088-17F8-4B6E-9DDF-68FD279F87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EB992EF-44F5-458A-A6EE-1D253C16C0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31A06E1-6ADE-4FF3-8056-3674557C8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AAAB6F64-ECD7-4E77-85B2-EE36C20927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492F7031-B691-4AC7-9053-C43C4679AB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42C0E97F-78AA-4B43-861B-1BC8966A33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0DBECB9-3641-4198-9F76-4ED061B297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4E9AE778-F9BE-461E-8700-89899B1EE2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C115F47-06EA-4506-BFD0-946670B9CDE8}"/>
            </a:ext>
          </a:extLst>
        </xdr:cNvPr>
        <xdr:cNvSpPr txBox="1"/>
      </xdr:nvSpPr>
      <xdr:spPr>
        <a:xfrm>
          <a:off x="7054215" y="1149858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EB69C15-F8D6-4EFF-ACB3-B1D2A4330FA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D551AC5-F61C-4A54-AB09-A4276BB6CA9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4D179DF-FF69-47E0-A900-57995F33DD1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65E9F1FC-EE15-4F5B-A224-86369CFF214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2200D62A-CCCC-49EE-B624-0CBA59DBEE0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0F1A96E-E0A6-4ACA-95D7-F235CA28CAA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92EFCABC-0BE9-4264-AA0E-EC81227CCB5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8A53438-86CA-4A59-BB50-8CC2A86FA6B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7DEAFF9C-978B-401F-B5E1-3B0FFD95D66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C95A72E9-8A38-4047-AB50-87BFCB67BF8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61B398F-B724-4553-9F36-ADF08ED1CB7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CADCCF3-B55B-484E-9065-3A738F04419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C38D5854-3088-49F9-B7E6-8A42B6142AC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8CD551DF-E9EA-48CD-9034-B6E222E80E4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683F61CD-1B11-4024-B45F-8ED7A123670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495FB361-EA8B-45C9-A26B-1E16BD6450D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4FC1A562-8665-4DEE-8DF6-64D8FD129BC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1056988-2D29-44DE-A2CE-FE7566E0CD0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475FFB83-AA0C-4118-A2F7-C7400DB5006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11342F3-593A-4954-AE9C-6B9F6E3D5B0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45DF5E54-2645-4B1D-99E5-891279510A6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A162C5A-2EE1-4EE0-AF79-D0E0A424482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15F5E75-9850-4519-9E81-C255F0F1483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C6D75769-D14D-440E-9564-8E94A0267C3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700CA186-AE17-47F7-8C5C-8B10D892A74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6CDA2063-CD74-4F86-A521-2038C6F10F8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AD15B11-3734-4933-B8B4-155B0EC7038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153BB3CA-7467-46E5-A00A-8099C0A827E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289B3D7-9BCC-4C41-A6C6-5876C9A56BC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933B2A7B-A61D-470D-B953-75A75179241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7CB0BCD-1219-4F84-971E-88EC21488B3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30EEB10A-26C8-44CA-B1E5-38AB119A97C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70568D1-F263-4C46-870C-75CFCCF7C93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5E88033B-8AD9-4D36-A300-A535312BB5A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6849962-2F6D-49AE-8C6D-3CBFFAB1213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A745CDC-DBF0-4512-AC8B-843431090E7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38731770-199B-4C3F-9514-4F067ECA262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7885F36-554C-4177-86BE-97F93D036F0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5765CBF-D8D6-4284-A9F6-61F7D2736F1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EEF1C0D4-811E-4997-B2ED-CF41522F795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B32273D6-B9F6-4712-A84A-0824082721C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91817792-D931-466D-8A20-F09AA7AC89D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A778D1DC-B5A7-4632-AB19-3AB1B8458D1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2A565E2-C0F3-4692-AD2F-A256D9DA9E9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7213017-B164-49ED-B24D-D8E0F04C805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B2AE1E7-BEA7-45BB-A5DE-EE26EA24912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76D7E96A-BC1B-4056-B6EE-B446AAF51A2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EA5D7E92-758E-47D8-B204-11544312A47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3D92520C-32C0-4049-AFDC-A45EBB6EBE8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CCDF2F0E-BC07-4F95-AFB7-84F35BDEC01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9BADAAB7-57CA-4A8E-BD1C-6AF3B5D6576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F9EB8568-24A2-4462-BC81-1D59968881B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5C7A29DF-03C6-48D4-B922-412AF3E64AE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DD9D14AE-E357-438B-8CA0-B3A223D37B1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A473F091-CAA1-4501-8CDC-908C9C094E8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2D748CD-69F2-417F-BD5D-2EDD9D10C59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C8ABF7E-D8B8-4153-9834-6A95DA17646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6C6C0D22-5642-4B89-B32F-9F0F4643C2A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E9FE56C9-C85D-46E6-AB35-B228F0DEF5B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117C1167-04FD-4787-BACE-E3FACBF378C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961E1CAC-8D73-4137-A70A-D43915633C7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0FA187A-0990-416A-BE4C-6602E82963C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694852C-B327-4753-A684-BEE8FE59FAA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74F4D4ED-D822-4826-8454-F3C382F8D6F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4717E1D1-1BDA-4D24-93A0-D5059A95788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858B21A-F377-48C8-96A6-D5146179A79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2F29200-6DF0-4AD3-BF3E-DFE99E012B1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19209A7-7CED-487E-8B67-FD483C8E041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630BFC80-8B25-4595-8F38-79828DB989B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8CBB7EFB-1A58-490A-8339-A617F6D73A5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8A551697-D27F-4BEF-92F8-244C4438A11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E1A64E6-78B9-4E76-82A5-48AA4B011BB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91F26364-3920-40E9-A15B-5E0084B360B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3DE1233-770B-41CF-9D09-8E635541064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4B81D22A-9043-4A36-BECA-9DAA76F10A8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93B0F9F1-47FF-4D64-AC69-BF17AFA6A02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97F048FA-0CF9-4D4E-B5D9-093C451507A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C8621B63-6230-4A57-8DAC-79E5C6559C5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FCB83FC-3923-4400-8D1E-DC7F6FFFA4D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11CBF9A6-FADA-4964-B1AE-C886A7AA3DE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831F19A-E8FD-4D36-950C-215567F2AB3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3A006097-E80C-473A-BB02-EC4A25785E4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171EA72C-EE3F-424A-B501-694DFF12F54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6C418F9C-D667-4ED9-932D-986B8BDD101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DDB0FCE-B4AD-4061-AF33-958535794F5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0BC93C0-3FA8-4116-9D1A-42195EC1790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34E630E-1615-42F2-8D47-47B0844108E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48E2F84-7971-4BC8-AB28-898B492126C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A532776-DF90-42C8-BD50-D8709BC93DA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D05C8BA-C7D5-455F-B924-E7433E0A5AE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96336F6-40F8-4E59-9C2A-E9F736F2136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6E9B2F04-A943-494B-AB18-E7473647611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40ED79F0-7B8F-48CE-808E-7CA27CEBF05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722E2AA2-76DE-4EF9-ABCC-1C624CCF506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1B3514B-41F0-46ED-B00B-72A9FA39085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D7E305C-1D90-4384-885D-450E59B4258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4ECEA749-2476-4A73-BEAF-F048B2897EF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6D90AD04-17EE-423D-BA66-DA6C98C1D3F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D602DA3-A5F4-4F14-A50D-1FB3A1A060B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95BE85C-51DA-4B1F-BDC3-1F3E802C96C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B4A163E-3A79-4193-951C-EEA2DD78179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953479D0-880D-4291-A15E-D2100FF32B5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3C19D54-83B8-4548-AC2E-91E8610A4CA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247478BE-0FFA-44FB-866B-DBB4DCD805A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A14568F-1B2A-4D08-957C-4201F5740E5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F464D57-EAF4-42DC-8DB8-C1DF7BE6649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4D604372-E213-43B8-96FF-CE3D76B644A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246EC007-0BBE-4CF7-8FBE-2A21E6114E0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452CC8FF-3D84-407E-94E6-4476BAA5A967}"/>
            </a:ext>
          </a:extLst>
        </xdr:cNvPr>
        <xdr:cNvSpPr txBox="1"/>
      </xdr:nvSpPr>
      <xdr:spPr>
        <a:xfrm>
          <a:off x="7054215" y="1149858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2DB3B8D3-EBF7-455A-A6B2-E3B571CAD53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E3B00B87-A21F-4426-8515-C1ABF5E0981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93082FD7-9CE9-4198-A171-2CB1D146B22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F438BF5-EFE6-4590-8BED-6C56644A83A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140A38AE-56DF-4A6E-AE5A-7561D3DAA20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976B79FD-0C33-41F3-9671-A84FE7A7E95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CC97373-ADA9-4701-8858-7AF0BB9F911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587BCE76-429C-4058-829F-B685DFB4831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0288056-316C-424D-BDA1-5D4A8E82814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986EF3EB-868F-4321-A156-4437300DDF8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C20AE26-908A-4656-9ECA-906D0FF7BD0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65BC600-A376-46A1-A1E6-C875B922D23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CE137612-ADC0-4916-8A86-DEAC9F6ABF0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B83A7A46-C09D-48EA-8669-5FF344D1600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50C912A-F05D-49AE-8F3A-0533D69F5B9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D9671DC8-B76D-4CAA-BF7B-DB835A21EB0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F17BD5A4-F26A-47B7-8573-9D3BCDCC2FC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2E8D7ABA-66FB-46B3-B66B-77552D04A9C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4E93C7F-B22A-41E3-8751-1F9EF392B2C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FB897C25-0FEC-4CB5-8A3E-D673D3D49E4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E351B85-C5C1-4F6E-B128-E9B8B802114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9FAD8A3E-244F-4E46-B483-633CEB38D97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B1639B50-EED1-4F57-97D4-EECB365FBA2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DBBF8871-D49F-4E1F-A384-1347E93175D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7AEA0E6A-B02E-4CFC-978A-EB80DEC2014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5FF2E3B7-026C-4B69-B77D-7BFBF992D55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567796F1-D91D-42ED-BE18-11BECE6E0B5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C8797B5A-D5EC-4FC5-B619-3D73C23AC20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B884E14-2A5C-4B2C-919C-2E3A3A8D490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9A64F4F-4938-4C21-933B-6F7F2BF5A04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556E90D3-2364-4BCE-9468-8FB0FDCEE49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8944194C-EB6B-4C25-B3AC-EB7D8F3D15B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B17343A8-BDD1-41A6-91BD-4808561A12D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A79E916F-2D78-49C2-955B-7CDF187BD81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FAFAA0D1-C3F2-4E23-88BF-61B32E2BDC6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FA71698-9B5B-4685-A1E2-D9C402B0E8A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497D182-7156-49B7-97C5-2900BFE49BE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8378C17E-E456-42FE-87BA-055A5E117F0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60DE036E-6A58-4069-A9E9-68EAAB80EDD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3C7C94F5-60BA-4F2F-8AC6-48A37CC9833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5979871-957C-4DCA-9E14-D1F2FAD6B6F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E4C817EC-9005-401B-A8A9-45D7FCA810E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89E58CE-84C1-4DC4-91AD-C9E1D2BF296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EC9ED19B-1425-4090-A48D-A1C85570412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834A1D7-DA2E-4DA8-A580-F59B24C4B30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7860256-E0C3-473D-B049-A3C078615C0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640191AA-8AE8-4112-93EE-3C9362EEED7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CC03BC3A-C1D4-42F3-B049-8A0A7464319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34A86A85-B4FD-46D5-9373-BACC42A0A4C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D2F7CDEF-8347-42AD-8E15-CFDCDD0C311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48FA3842-C7FF-48F6-BE91-B1B4F18E1F7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BB2A12-E006-45B8-886F-A4122B82D27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D05C5DB0-9EE5-4FB5-A526-DE6EDA93777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9A8A458F-BEF0-4DC0-B87F-9F0AC0FD116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6A2F1F33-D971-4F51-BEFA-3438152E9C2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7130478-5F6C-40F2-BA03-F28287951DA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74D3F00-B826-4BDD-BDDE-EE9600D6F51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7E50E027-09B6-4C6F-8D25-4D1334848BB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D7B05C71-7392-4115-A580-A3C3107876C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AE0B70FA-5855-47E9-BAD0-95579FA9A4F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C6E7453-A8DC-484B-B2A2-BB2B6B1F6B9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5F565CE0-BA76-4FDD-9FCC-9AD3372A9DF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51418CBC-0216-41D9-91B3-5A907C5B09F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D3D262A1-9E14-440D-AA44-98F6B3BEC21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C9BC9901-CDB1-45DC-BC6F-3F706AFD2DC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CB1A504A-488D-4F1B-86FD-E6338DC06F9C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619AE77-37EC-43FB-ABD2-5777CDB5B58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F66A2F71-8D64-4987-AE71-8B75F94B094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C99B44CD-FF01-4226-8938-05B47A02AD6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E464761-A381-46BD-9F95-9D1968F8EAB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4D3AEB4C-B197-4548-9FCB-CAC9FABE839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648DCDFA-C5EF-43EF-ABA6-9E1DB29D46D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B44CDDF-D830-45B7-83A7-D9057340581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872F5B07-F30E-46A2-B9D5-25F799D8AD5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DCE8497F-DD9D-4B1F-857E-823E855D926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DFE708AF-A6BC-4674-B598-06C6BDE8D50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39B789D1-8C08-4445-99BA-73DD810C2AD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9F028C00-5788-442C-9A96-1A20D639E93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ED7473A0-F4CE-4A57-B7FD-2B99B0DB818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8E68C55A-4CF1-4EAC-9530-062FBB76306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390C8C5E-8E60-4A1C-9388-CA36BA0439F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37C30487-0C5D-4ED8-A54E-2F5247B4FFC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C4D4F25A-8C46-46DD-B5E6-CE4FC9C845F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8ABF983-0595-450A-A1F5-F534E52EA7F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BA26295A-EB63-4C19-9ED2-2046BBC2CCF9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948BDE99-48E3-49D3-8734-7590AA91FBF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EABA1A0D-6980-4CE9-985E-22B5058FF60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80C85D0A-2C3E-4CE7-8292-5DCC660A779B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A3A210BB-216D-4AD9-AA5B-FBA7034B0EFD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C10C6F53-4815-4482-8C37-084DDB4A589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FB9FF73E-8A93-4300-964B-9A499AD06FCA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88849CD-8BA8-493A-A875-0462E150C14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5FA13C22-A9BA-43D1-A440-6CE366C23206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DD4B48A0-039F-47D1-9518-E0A9C6E9F30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D8EBF73E-EC19-4B98-831A-5B79628E13E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B04328F-EB01-4F22-A5A1-E7E69C38C631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2F9DB12-D3D4-4BED-987F-AC9BEEA0242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F2529367-327E-421A-BF87-14EFDD00405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3CB85ED0-E686-4708-9CC7-558E00A95D17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7B55121A-D52C-43D5-B1EF-DD72CDCDEF03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87B36B49-CC0C-498F-83A4-EDEDA701BA38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4D5A079F-0C2D-4D49-81CD-17A389C98A84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49F4709F-38AB-4B45-8D38-DC893ACB1C2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27CF08A0-09AA-4C97-8432-A030EC856B90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AA3386E5-2389-49AE-9873-A781F8641775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98B76D34-951B-4FEF-886D-E75ED8FB6A2E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277661AF-2F80-44E2-955E-3D19AAC4A3A2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93315351-14AB-4303-A35A-54ED63F3FA1F}"/>
            </a:ext>
          </a:extLst>
        </xdr:cNvPr>
        <xdr:cNvSpPr txBox="1"/>
      </xdr:nvSpPr>
      <xdr:spPr>
        <a:xfrm>
          <a:off x="7054215" y="114985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3F1856-FFC4-444E-B5FC-6FBD517C82BE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A266F6F-449F-4E5D-BDFB-57E9DF1331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D0D31F6-2CFF-4DEB-B5FB-48E5F15562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3FE15A5-6062-453B-A2DA-8F9D101476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CAE6E5D-415A-4EFD-BABE-5C50EB8582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C558524-40B0-4FC4-96FB-00D4A4B4F8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4F70D35-5B21-42BE-BCDD-2B87E33206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B1D02E1-4CA2-463C-B2D5-376BF079F6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670F83F-DA33-4494-8BD6-23A8AF0DBF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CC6AB9D-92CC-49BE-ABDA-67C9B47629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AC8A066-42DE-46E7-9399-CC1A0C333C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E1E9984-9FE9-4B9C-821C-6493C972EF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9C96CAF-B1E2-48B6-95AD-41B0660CF8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890DCAA-97C6-4AB2-8DE0-20B6B52924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A5238F7-D631-4497-845D-CAA299B970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AE18020-4C65-4D69-87B8-4C7327C2AA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91EB7E4-78A6-492C-A38D-5E3AA35549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A45322C-CD3A-4585-BF3B-434B56B0AA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3E69A40-1FC0-41C4-B4B1-797B0D104E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CA4059F-DE5B-4B52-BF7B-CB2A308318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676D11A-811F-4660-AEF9-7D4C75F852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9A0318D-11D2-4A58-A166-66E4E208C5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53BE800-3A35-4304-A69A-803AB51526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5202B23-60BB-4D8F-B562-C96A38ED4E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4CEF8BB-A12A-4DF1-9352-D280E7FBC9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66E71A0-564D-44BC-B864-6B2194D88D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C7414BC-3D33-458C-956E-9CBB1B3F33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ED21307-619F-4BE3-B410-235C8A08F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3DD70D5-FE58-4651-B17C-B5256DD162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603AAAC-BF3C-4964-8B0A-CB3B65B3BE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34DD74F-0021-414E-8FD9-1C9EE6DA67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BF20850-C295-4A65-AB18-E3837BC59B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341E90F-17AB-4C50-8359-4153653EE6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E617FB6-2C1A-40CC-8035-0CD426A3E1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F1205C5-3F58-4DDC-8DE1-CBB83228F2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79398D4-6A4A-4123-BAEB-2D9F9E60A2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EFD1C6A0-483C-4A9C-AB89-8A29F9CCF1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B0916D2-B417-429B-A252-9EDB8FA22F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E6D4D3-4437-4686-9E8C-58741EF98E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A8A79FD-6044-4998-B72A-D2458AB3E6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9BD56BF-BCC3-44C3-B659-03FD9E5396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C01F283-C17F-4DCE-B5ED-58A25CF799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CED84FA-6A62-45BA-B122-AF5EE7F41A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E7AE16D-1E65-4F42-9098-AD7D8FCEBE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6F7A709-220F-488B-B5D9-32B0FD29FD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82574B-82EB-409C-B99C-EFCCE12BFA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567F18D-87AE-4C69-B375-824BDFB3E6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D322BCB-6730-4C08-84CB-96968160F1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300FC0C-3A9C-46C1-85BD-394263BFE6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1CC60CC-DB45-49C8-87ED-C1AB128B83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AE97AFC-80CF-43C7-AA04-11FC5D0E20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52E38D3-A5E5-4570-841B-910B6A7548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0E591C9-F839-4E0B-A648-FA74B7F858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ABBA907-030C-4789-BE78-B06676918E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6812B1E-0C23-4755-82A9-94DA148A31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2856262-BEB2-4029-B42E-6F2A60A3E7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55205A1-A017-4E58-BE31-D5D90B64B9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24083BF-2EE9-4B28-87ED-53308391A9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87BDE2E-729C-4A6E-BE40-9777433FDE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D87105D-5D87-4C41-9E65-9B8D42E88A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EA77642-93E5-4E44-B29F-A165F8EDD4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74FA0CF-F24E-4375-ADF0-514AD01F31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349AA87-3D10-489B-B0A6-8F3900D9B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6EA0B60-7E55-4226-B6DF-0EDDF6A281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E993DB6-118F-4C0B-84DE-592288C8FC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9F67F1B-877A-4D4B-8C90-FCA17FF76E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6C3CBBA-15E0-42CC-AFF2-6ED82BF2FE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562FB65-51CB-4B2F-8136-D045636211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C9E76D9-ADE3-4032-A4FB-65562EC0F6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D8B32EAE-DC12-4E34-95EB-44599E7ECF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3A92960-7BF0-454F-B450-4298A414F7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C420D40-42FC-479B-BF48-39FAC1F1FC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B9C1504-1C1F-4E14-8232-0894271E3C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26A40B4-8337-4B0D-AE90-8A709D369A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7CD761A-B9BC-4253-9950-C2B086E232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AC48D3A-E98A-4C45-842C-C17CE7A071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E8A583B-ACB9-4C7D-894A-559E418C13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9369992-CE17-4F16-9FA1-246BC09548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BB0333B-9D69-4C16-814F-37A31610B8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0EA80AB-CB23-4EC6-BA96-1A793B6E5F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C69AFA1-883D-4767-B011-9C385B74A5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C827035-6771-43B2-B766-33C851DC83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5F1645A-925F-41C6-B117-2FF20B7B68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4990904-B598-411E-9AE5-FECF425270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B23571E-D518-4F69-B934-3449E7393F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4440549-FC05-4ECB-B857-296893C0E1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FA20B88-D111-4974-A8EE-CB7B399608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7617C91-90EA-4243-BA08-C178D54921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EE1FCBA-46A3-4239-9B33-90138299A5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F353109-1BF9-41EE-9503-BE77AF7556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08D5DD2-431E-447A-8D13-3BE10BACF2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FC25893-2306-4231-A7D7-998EEDB2E8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29529D8-0DA0-4CFE-A934-653982A80D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93FF1B9-7B02-4CCA-A964-30A3455729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D04F194-BA5D-4C2E-B389-09C0274862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9D34F57-5A77-46A6-87E2-CD61DD2490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5D792E0-47E4-4804-B9BF-A14E6C35CF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A9C3215-0DC0-43BD-B7C5-4CB79E708A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FB23BB8-5312-4206-9700-2D1266FB89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6BD26D5-A2E6-4B07-A3BA-19AFA06D09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EA45CB0-FA37-4FB0-9FE1-396D27C6E3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80F7974-2DBA-4B2D-9AE1-97A3B287F6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EF405BD-40FC-43B9-B2EB-DE8ED3DC86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92F757E-8B30-4A36-A36B-796BC4DDC7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88B7A65-344B-4E0F-87F5-7F6F6D0F34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074EB0D-B635-438B-97A4-374B6CA709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B8B186B-A709-496F-AFD1-EC96D57769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AF6A0A8-A8C7-451C-9110-8E025AC040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750D70E-95CF-454A-B93F-B86E1AA120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91D8858-EFDA-4010-BE29-191F89950DF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590849D-8F7C-4ABF-94B0-DA4A9E5918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8493799-41CD-4632-AAFA-594304C298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19F5708-D23A-46C6-A4BB-BD9220F939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8A26E48-1192-4BF7-A55F-FFB1F46CB1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5C628BDA-F507-486D-BFF3-B4DF74DB8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D798A91-24B2-4EEA-9155-BFF7612BE0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DEC53A7-01D0-43DE-86EB-60FCF02F64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BC42768-AE23-432C-97BD-3145F976A6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6A5141D-973A-410C-9516-856FCD663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C724B41-B74F-4B8F-8296-B9FC040CB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29C722B-EDF1-4C25-A5AE-C488F2265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DB8D59D-E08F-4BC3-BD45-AA085CABC3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478A90F9-09D9-44AE-95BC-883B711A45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DFEBD9C-8E56-4D0F-A7FC-803D045726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53E137D-BD16-44F6-99FF-0FDDDF7E3E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A6AFFFB-9DB1-453F-BDC5-0A4F6A1EE2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1A5C192-C9B2-415C-A06E-D3946B40F7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51F0671-6499-480C-A5AE-B39206033F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30536C9-0F4A-4D8E-965C-A3B63F8C3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104687A-B73D-439E-996C-A6A66E3EE8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C6D6BF0-64CE-4D09-92B8-E3840ACBEC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688E762-16A0-4B83-8362-D99AA046C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53D46F9-689F-4AED-B3C2-698FD6C05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5EF45036-5ADB-4B17-85EA-F37D2CAE59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128C54D-F2EF-4F1B-A661-B44B64359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181C1EF7-2370-42B0-8968-2A5896149C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A6A526CC-48D7-47C0-832F-8B3E35B5C6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AA04E134-897A-439D-B454-3219970D85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5FFF28E-5901-4CF8-81D9-AAC37D74DE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D77AD3C-1274-45F4-A66F-29D5746D63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EB37BB6-E490-4927-A1F5-F68CAF69B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FE656E10-366A-418D-9D5B-CA10F2B307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923FBE1-B817-44EB-A122-37FDAEEB4D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610D6AD-A0B3-400E-93D0-5011DB7A78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0EC9116-F419-4860-8696-37A7ED2C21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407DDE1-6700-4AC9-9E5C-DEC6CB709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C1BC69DF-A865-4CD6-AB26-C6F0124690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B78A9FB-F4CB-4CB2-8501-0668B075BE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E766C2-CABA-4194-9849-E5E52DCD3C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88D259F0-345E-4FFA-946F-571A526BE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281098B-A0B0-4FA9-B83C-B5B7EE93D2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94BC5C0-3D42-4D0A-9643-11E19FCF5E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635F4DE-8BCF-461E-96A4-0AC5FE511D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868BB38-8848-4F3B-8E20-61472AEF37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3A11B36-C6E6-4D79-B7DF-38C127622F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DBD5BA86-6890-404E-B8A9-6601F12B4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0196A01-3DDA-4ECE-A93F-5969BD1E81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B64F421C-275E-4D57-AF30-41C37EA665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63711E20-5FEC-487F-A5EF-2F2280846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580F9093-ABF7-4DB4-B1F1-955786A90E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B0502A0-6D71-49DA-9865-362C4AE683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DE75EB5-A9CF-489B-9446-E720D3B17F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45960008-45F1-4980-9900-70EDF6B38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45C9366-D222-40E1-8ED9-51F7BADB9C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FE134D97-3C60-4972-BB83-FD7A4C0F0C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4FCB157-1A22-4D0A-8067-8458EB0CF2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91961EB5-A323-4867-98D7-636CED175A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03BF195-9E48-431B-B85B-6562620B44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6F9BDC71-91DC-440F-A4AE-5F79E900D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4EEB6A0-00C0-4C8D-A7FF-890BDB3E6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1E99EA43-D2EA-42B0-987D-CC39F9B777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E578D950-447B-4D36-9819-563528F530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D7DD18D-9341-4E5B-A917-B69A238E34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05F2186-B323-4916-BFD9-6317C9D879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F225F70-A9ED-40E6-88C9-9231CB72C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3A8570E-AC93-4A7A-8DAA-815CC8A8BA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89C82D4-6F66-4589-9F96-BF066DDE5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E9AC013-2E80-41FE-82C0-FBD20E9980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A627B7FE-CC6E-46AB-8084-9A2166B5D3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D3C356A0-3DE9-498F-B265-5D0C86FD93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3FB5C625-A6BD-4ACF-9550-719140A57E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40AB043-26E5-4F6C-AEF2-F4334F5E51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3E033CC1-EE81-47EF-B91E-2AA012551D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24CEB8AF-58B9-4121-99C7-1F7B289AED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5DDCBDC-7976-4FC4-A946-FA3FFFF63D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117586B-E3DF-4074-981D-F309D5A3DA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DD8C0BE4-7B8E-4836-B931-A115DDCE8F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AB7CF20-C526-4F5F-8EAC-9C00BFCBA8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EE897B0-60FE-4669-871A-181A37FA3B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F21CA3BD-905B-4946-8F1A-03680A31EF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707BD6FF-3E86-4733-B229-A291925DC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FB3964F5-EF68-425C-8F67-B01198DF30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DB9B8E24-8E98-4A60-B0D7-FBB165B42E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B2F6462-FA49-489A-8856-2217A9C4E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CE26204-0B36-4911-9D0E-FD4227E89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5881D6D0-DAFE-4AE6-B3DE-C30499D2C3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061C786-1E1C-421E-B23A-CC2A6EEEBE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52FCA7E6-C1D6-4CD4-ADD1-57E6B239A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8593B49-AE6C-463F-BDE5-9B67E610A5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160611A-7460-4285-AC93-73D8BB2502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E6E4941-19FA-4FD6-9505-48533F18ED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7502049-3307-4787-A867-C7D93DAE9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4C2CB4A-A85E-4A83-8C62-FEC13D2F31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18688FF7-402D-4E6A-A3DA-5D3F5F1B1A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11967D46-9EEE-4E46-9215-D82F0BB24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8F274F7-F5EF-4576-8743-9DA9555B1C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B27D4473-2EBE-4773-8E28-5073078643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556FF06-569F-4EF3-8EC0-324DD920A7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CCCCBBB-0427-4EE5-919B-6BC14491B7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C3D47CF-CD0D-4D62-9B1E-24B7E4B34C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F6565C7-E5FB-43A7-8012-2DD62136A7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4D5393C-292C-4F01-98E4-D03459381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84547013-01F3-44CD-9AD4-6173F29474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E086041-0F97-445F-B78A-2316D9D387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8FEFF369-412E-4686-B42F-60FC36DFAB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B85CDA11-9CFB-4483-9214-0A82ED919C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D14FF9A1-1152-434E-9412-4980BCB526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3E4B38F-1A5F-44AA-99FC-C1F6EB9BF0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EA896C2-A0E0-48B5-973A-B8868D199F80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134F671B-28EB-4EC4-9C18-322F75693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4039BF1-4DA5-4407-B9B4-A98BD06D68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3E42F88-CA8F-4072-9BD6-79EF72CC5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65BB23C0-2C9D-4012-9739-C6B12E99F5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5FAB200-A828-42FA-B9F9-F108BE1515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3CD65EE-653C-4B13-840D-A820D189C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77C05F04-CEF2-4AD9-B3C2-2A1CD94563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4BCBDD97-FE40-49F5-B608-CE00394343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567E5CA-4C19-419C-91E4-E1E09C4CC8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44203A29-73D6-4288-BC22-4D133A2CCC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11080E4-C18C-45A2-A3E8-289DA4F198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6DA87BC5-7F10-42D8-BE6C-F6F333CA6C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119F5701-5D0F-42AB-B274-3662AA87AF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8EAC7C8E-5E75-485D-A460-C4090EE49B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4863EA93-2D4A-43FC-9A5D-1EA104266A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BE09BE7E-49E7-4309-A48B-D226531ED8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4D2F5742-E1E7-44DF-B62F-C489D4051B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0CA1FDF-47D8-4CCC-A1CE-82ADC4E8C9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2ADBBD9E-1DF7-4A43-B579-F5E44C4008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D2E1927-E30C-499A-BEF5-917FA1C78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474F03A-83AE-4356-A876-8594F3F141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A1F528D-5EBE-4F0F-B632-04AF896295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D8A153AA-D0F9-443B-A142-F442D05976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0FF22C8-5E31-40CB-B60B-ABD1D5493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C2A29802-EB9D-4981-9C0B-556B010847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6CF8BF4-34D3-4EE4-AB75-A18E04AE01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9801B233-121E-4B40-8650-BE7B90987F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49368C7-1581-4F58-8F5A-A73F7A642F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E8EC98A-197C-4D6E-89C1-0FA5AE276F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B24CC945-AD91-42D7-A769-E0DBF36AB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71F675DF-B7EE-431F-8D18-9570039819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D1FB79D-D36E-4A23-BE88-0FF66D4EF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DD51A083-0034-4B84-A0EC-381562EF39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67A0ED4-AC7A-4D9F-A42D-83BDFE8635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8BB48A77-B46D-4F9E-B5DA-0947224D93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0CD9A4C-49FC-4F1A-89D3-7C168F4C19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3089109C-2F80-4D4F-8105-8545CFD2C2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6E832DF6-5182-4642-8388-89ABF5555F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FB6D1020-04E0-4CCE-8F8A-5B2C5396DE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B002C6E0-845B-43A3-98BD-FE8C4ADB50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2AC6C6C5-1074-4680-8AD4-246E455C17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D2E5828F-9131-42AF-92AC-02AF33AD6E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A2BEF22-5D71-40A0-8C28-503BBB4BF0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60E4F74F-980A-498A-8E23-A3028F1438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3BAA7BB-C522-4352-AFC2-6A84B2E3B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F21F1CC-3818-4985-95C6-742C5E72F5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EBDA95-8684-4781-ABA0-760C6CE537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60D53F15-7B62-422B-9439-95C052DEB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E3A2EDE4-CB69-4DAD-9497-CF0E099986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90480B27-CA6C-438F-B50E-0C8900EE7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BC9018CC-0611-447F-AE1E-DC87E3AE79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7B71D408-3E89-40F8-BFE5-27C39AB26C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106649-5E80-4421-9CC2-13E525331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E7BBE351-9020-4A69-96BF-83A935BA4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1D2F6C8A-3B8F-4FC6-A291-0C342E87AF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D73AD605-1889-4675-933B-F11BBBDE7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675F07DF-9813-48F1-9C59-280C03DB1B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5197168-9112-4476-ABC7-7C36E0B193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49C40B0-4278-4DF9-B3CD-D308535F96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C6F4949-2F04-400E-A161-AA05F25C65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104A8794-4E27-4EBC-B375-0F451742DC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9C6D8515-80F9-4AD9-BE43-CBCE6BA0D9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4F29181-6AC0-4EB2-BE67-47375D99F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DD84E911-AEBF-4882-B566-BD72310FDB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64E1F2CC-9782-4859-80DC-C5C44375CE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67FBAA1-302E-44F9-9278-A8F75E452E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6F4135B3-8365-4085-AE72-BD14883111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D8690F54-5202-4304-A7EF-5FBA18442A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3E5BCB1-D643-4E72-9519-72E7593DE2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BCA8708-78D0-4D85-B834-30856F143A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ED1F13D5-7ACB-428C-996A-EA3B36BB9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D52F668-7AC0-43BF-A657-30896F2CB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93F5F03-E2EE-4D0C-B241-2A03E17620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F74A3D27-E4CA-4EC8-B1DE-6E5A471EE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CD03AC1A-6EE6-4F61-A3F2-B94343DDAF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F110137-FFEE-42DE-8660-575BDF7721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B76A716-CCBD-40AA-86CB-F4388D8B2E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3914AD3-3AC5-4F71-989F-9557FEC04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0638E16-B551-4EC1-AFE3-2D82BBAC23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F23D5212-9366-4D69-96AB-CE9A4913CC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EE010309-206E-4377-A0F5-93CABB8D4F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8067659-478F-49FC-B2A1-8F7EE6455F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5BEC9DCD-7D1B-420A-88CA-A92639E5F6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F619EBE-BB54-4BC0-B4AE-72A8988FA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73AC660C-3285-45B1-B370-773B22143D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2FDE7D79-2EB4-4053-A39B-8705E0AC8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A83E13C2-78C2-4A12-9095-A7657A2125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3FC555AC-837B-4C5F-8933-4631291D91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4A57CA4-9A9D-4585-94EE-45D0635E61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496CE104-AA75-4945-AC6A-AF59C54D89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1B49F4E2-2F68-465A-9FF0-EBA3CA843A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E71C37A-ECF2-4CA8-88A2-CBE0226415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DE05CC96-3A6E-45D6-A50D-69C1C36076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78D3929-49F8-48F8-B5F8-7186308F9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D5D2EE5-05BE-4EC7-8E23-45A2329C73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1DAA455-5339-4EB7-B00B-9A2EEFD321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2345C1D0-9495-4D0B-AB11-B86268403F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6650A58-9BC5-4D80-9A36-7F2C7764DE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51D59BCE-15AD-479A-801B-C8C779F88C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60084E4E-8E87-4BD2-A652-F25FA7F797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E34ED9F-1756-410E-BAD2-BCD3BFE961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CC1A1931-9033-4609-A459-0EE19E41F4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4680153-48A2-45D4-8DAB-5FCA4532D9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193E4934-C606-439C-B773-B901C42E43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295E9800-4F5B-4E88-A36E-7D8142CCCD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3614E8A6-0801-4A62-AB42-97C4A1FE4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5453D3D-8F94-43E7-B5EF-97B6A12D9A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13487EFC-FBED-401E-94B1-EF5B111D51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DB19C386-6072-4F18-8151-A9A6187775F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3204DFC-4F82-40B5-A7C4-4C8D690224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8E3905-0576-46B0-9E9C-3550F7C108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7E875EA7-F415-49C0-8864-89F144F123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1226EED-C99E-4FD5-AAB9-81F383F94B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E75111B-11B7-4DEA-BD27-E5E58A4018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066FB6C-6747-40C8-BFE5-E0862D9603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6BA03A7-C6B9-49B2-8E4A-A6F2784818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CB788DF-2ED2-44E0-84B1-EFA5136D43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B0B1D45E-ECB7-4C60-83DC-E5B31CBBBA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D4D03D67-5118-45D2-A530-0F01E11AF0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52924A03-696F-481B-AA60-E2705D7C9F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53F66F79-5E16-4AC3-8CDD-7AC63496B1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3E912DC-2070-4695-BFF3-4030B5AF38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B0E1764D-1327-43B9-B20A-A14EA1491C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6271E4D-B74F-4AA9-81A7-0C7903B84E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67867E07-A5F0-4E2B-B6CE-D1C26B53EA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FE0DCC97-61E5-4C49-A5F3-1055EB8140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A8000503-5C3F-43FC-9581-8A54881D1A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76E30338-C842-42EB-AAA1-F1C1F55E6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43A0C18-FC60-49EF-8AA7-A228BDE9A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57A9809-BA67-45B6-922B-B12AE83877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5F13AAC9-0D47-41CA-961C-CDC664CA3B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B87D3291-009D-480C-8E41-66A4ED162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859B36B3-35A9-481E-B03E-B1F5A36677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5E39EC1-1E44-4123-BA5B-814FA5D989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31C8CB8-310A-4E83-B028-91B53A179C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CA39BEE-7038-48DA-A356-301613A5F1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60D10A21-3A5B-4793-942D-285FD28424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1726CB3F-3D09-4693-BC0B-BFC52AF5A2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BE94CAF-FF10-41CB-8C3A-9F1B583F2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12BDDF7-4E2A-438D-98B5-6A5DA0B0C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D230ACB-2729-48BE-8210-73345AD64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DF11A19-D112-444E-AB6B-649326D4B4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FF6A94A8-19D4-4CE7-9293-FFD26AFDC0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D5858654-6421-455F-95FD-6E50383EAF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A63DF081-3D0E-4E0D-824B-F5C1EB7896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F0A25969-0679-4F69-A64C-38612AE393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C7ED020D-F90E-4D02-9B5B-8FF6466941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B51F4BB-ADA7-4F28-920C-60DEABC22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B355CD7-28D9-4E58-BE4E-72B06CCA0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7A257F0-59E1-460E-A188-6B5021435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605984B-BF6D-487B-820D-EC2409B5F1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69471CC-1777-40A3-82C2-50AA1E97E6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33982523-0597-4A1E-9BC7-EA881B37A2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C28A7E14-892B-461F-9700-B5456DE0A4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7D8476ED-D4AD-4D84-AEA1-15CCC3C017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D832D806-BFB0-43D6-BA2E-7BE1F90AAF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499963E3-3ADB-4A60-BF1B-6B36CDE3FB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CF360E7-CB5F-411F-88C4-F4E4944662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440EB00-0836-4AA8-86EE-36C464C028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BDB83D30-1451-4F18-B4E9-082A1839F6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BD49D3D2-8593-49B7-AE99-EE8F3FAAB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3B1DEAAD-5FD0-4AD2-A544-7875E085C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9D828A2C-929B-4E04-9969-F3B0AA182F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7F10BFB8-D138-40AE-99DC-2270F36C38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8CACCFD-4CD8-4446-ADB9-A1832F1C1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5D42C566-34C2-448A-BFF4-F61DF1BAFD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6B6CC3F-DDAE-4D2B-9FC5-7E376BF509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15234B3B-3AB7-44A6-A0C3-B581F6328A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941B96F4-F522-412D-84FB-68B8356DD0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7F8FE3A3-E924-46B2-BFA3-C57231590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B208E00-80AF-4D0A-AE7E-69C7A15239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AFBCFCB4-A1B4-4A19-9B1E-7DF444133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22CE526-BEE8-4259-B6C1-5A0DFF6EE3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FF2BF338-F4F7-4548-A9F6-05E5ACFCAD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52BBCDB7-058D-45CD-A3B0-DA769B1EEE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40CBB187-F782-4895-BD99-0D868479DF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5DA7C9A4-9CB7-4DD0-92AF-0FB41FB95D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0621279-0A17-4272-A475-AF3BAE854A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C5BC79F3-6853-4F07-9CC1-989F0A7FF2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74C42147-2419-473C-A492-19CCD933E5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00CC7BD-B5B6-432D-8DE3-277CD11D15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4B3B1CE2-56D4-4305-841B-81C665F885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7E13A146-F8CD-40CA-B400-424788FA9A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8B8E2E82-627B-4BD9-A4D4-EF64E928F1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1CC7888A-E558-49A9-8F79-B92B25E6F6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E9824D54-0305-4C4F-96DC-811E4A6ACA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58F2EAB5-CAD4-467F-A33B-F5891B0674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5701312-7927-4F27-AECA-6C1DEF5BFC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8A3FA6CD-7CDE-4F10-B223-F526356B3B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B2C72FE-D800-4CC1-BE1C-A702D95D3C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D9E0A1F-FAD9-4D24-8C4D-010FDDA7B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F220C4EC-1D1D-45BE-A0B8-0C2B276A8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2DFE2EE8-2E35-46DC-89D9-8CE38A2EA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C6348048-A2D2-4A63-902C-70B907F513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10841DBF-48F5-400D-B149-0C40017EDA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D193C4CD-0C89-4183-A81C-DD02653A8F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C3BA022-9EB3-489D-9574-F8CF4EA8D1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C3BDD12E-0556-4994-9C30-70E79BFFF0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3F101C-77AB-4F6E-B667-904734C668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8F9ADD08-ABB3-4515-A258-9CB6A1ADFA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94B9A02C-C88C-46D4-AC7D-5FB83DD9F6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F449BC1-0532-4FA5-B58E-684293AA8F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A53EF53F-0172-4E44-80B8-8C016D7AA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6C0B4BB-886E-4339-AFF1-131024261C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A752255C-E52A-40E1-94ED-4453EA111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9EC3ED9-E7DB-4B6C-BAF9-531995ECF5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E2C8E9A-8B86-4A87-8425-8C24EAB7D7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BEBC807A-97C4-4771-8B2E-854328D46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9D8A236-957A-454C-BC1E-54368661D4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1D75E544-ACB3-4B97-B898-3B7EBDD09E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AE817F41-F710-4DDE-8729-42D08B6CA6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2F1FD86-1A06-4816-A064-6D92C41B85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C9E3115-CA00-497A-B193-36B5FAE016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9A412AB6-E781-4E1C-9486-61DEB54404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DE1610F3-AB5B-4F48-AFCE-C2C6B10D2E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28B4206-6DA9-45A2-84A8-F41CAEC8E6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3ACF1C94-2699-4597-8C69-FEFE2F9AC7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21B022-96FE-4F4A-B08D-C16E4CD4B61D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BE4A38-DF25-486A-8A69-B0A8EFD310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25AF42E-F56C-49B7-B06E-6512777AED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ABBD6D9-6189-4EE0-8E78-C35B777E11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590C39F-FBA6-45BD-971C-0BEF5BE068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EFC1A10-E70A-4A58-B74F-C8D58A19C6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92E1FDE-C7C3-40F4-A468-E64995AEB0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F3B21AE-FA01-43B4-9A50-67C13952CB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25A66FC-263C-428E-86B4-FAB5FD80EE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FB922D1-E340-425F-A790-4753891DFD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0CD56BE-EA6F-4109-896D-C23F9B1786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7F03D81-3DD0-4A28-838F-03146AD32A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4F214D4-A464-4DB6-8126-D3056FA06E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2842925-696C-45A9-929A-96BEB0123D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41F61CB-0084-423E-A1E9-F04AB8CD08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B1F8B4A-D384-4A30-ABC3-2A979AE505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920A349-9C1F-44CD-AF79-2BA69662F1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A8F5B64-17BD-4302-AAED-F6560A36F8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4119D07-BCF6-4D0F-985B-B15CE12234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25EB1DE-09DB-4D1A-B92B-81CA12ECDB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5E48ED3-D6E3-4AF3-9B33-B94FA92064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A0DA5FD-346F-4A7F-AEA9-34681C5733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4415E09-7984-41D6-85EC-331797B3EC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451663C-EA09-4B76-98F0-2F7E6B01A6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E122E9D-3508-4E5D-B687-F3E007FE5E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AF6E797-9A15-494B-911E-DB87A50DF0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5DCA3D2-CE46-4E6B-99C7-58FEDC8403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6D50981-85C4-4CF1-8E35-20C79AD9DC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9E03170-C986-473F-8464-5545D84B60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6EC6963-4238-4B66-8AF3-215D3E6D78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A17413C-6AA5-4541-AD90-198369F9BB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FE50891-F08F-4A36-9867-EAB3485582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B4440B7-C29C-4460-9DBD-EDFEDAA5EE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33B6C74-F5DC-42F4-AE02-2B8FA817C0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6B9D84-6472-428B-9465-1AB047A20B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2F6B2A4-238B-4755-9EC9-25DECC64BA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1021C54-CFC7-4CCC-A128-41C015775D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6F384E2-3542-4C10-977F-86E3826CEA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2BCE380-29DB-4304-BE13-5F18E06A18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FD167E3-64E4-4F13-BBF3-D6979D8387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2AC8AA2-BE04-48A2-8691-B812FF0ABE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846B0AB-E85B-4C4B-9B40-18116572A5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C5786FA-5EF9-4CDE-B021-9FC8EFBF36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81581F1-ACD3-4F65-A144-CD39DDE2E2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6F8DAC6-CBB2-4FC3-B73A-0D9B6E4503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D2D87B4-D666-4092-975A-6A1E09659A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B01D128-B42C-43A6-A6FB-18824242A6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D9862F7-A1D7-49F4-BA0A-989FCF7FAB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75911DE-1808-4D3B-93C0-93096A269E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5DB0AA0-DA15-43EE-A5E8-2309E40C37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171752C-A409-42F9-8B53-38FCD67262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A7E08CA-FB33-47D3-9D97-4AB754F9D8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ADDB27D-D980-48F9-B7F4-C0A6FCC531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AC7D8E6-DB63-4951-BB1F-E530B18545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82B55C8-FBDA-4570-B79A-76B2B8B48C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F576B1B-BB51-46E6-9CCD-42457E8A23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7611A70-5C61-4675-BC1E-89D29CA0F8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2464CAA-8AAC-4B87-BE45-10A7BE2E76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DBF3D19-11AA-42DE-BA9E-290A6174AD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3E2EFB2-CD0B-4180-96B2-752DD4654F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96069F5-FB39-4CFB-ACFF-FB7474F8FC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584C3E8-5F58-4168-90E0-083B0A9855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DB6A7BF-8D48-4663-80BD-F5538B0F0D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DB34265-5A05-4722-866D-DA2E8C6253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87374E2-220C-4008-BECA-3D9D8B9189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D8A28E4-05A2-4746-A292-942361C47F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00749AE-84E6-49A2-ABAE-5A1C3BC24A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17331C1-94D8-449F-B44B-3DE0C32207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C40A765-7740-4EEA-A8BB-4DC96A3AA7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8E6D263-AE20-44C6-BE2D-A702E6D8F2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57944B8-35E5-4D7C-A26A-9BAF049497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AF6B2FB-700A-4C39-8F46-1DBBB92C56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A1CDDEB-6CAE-4F69-A4D8-116755C185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38606D4-A0E3-483E-B1AA-298B87B226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9BA1F1B-776C-4F40-ACD0-ADD85DE41F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36A0438-6C01-4B8F-ADBB-BC2C18730A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6986360-F8C1-47D4-B00C-4184B00FA5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78FDF17-4664-4B45-A04E-AC5F5109E5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A4C31BE-DAC7-4E4E-9CF5-61C358BA0E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DCE89C2-2283-4EA8-B14A-32D1FE5D57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BDC2A9A-FD4A-4CF9-9AC0-9CE3EC2E7E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92BAE84-C57B-484A-8803-E2460BCAC5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C1AB27B-6266-4975-BED0-E9201AFF25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BE26CD4-2FE9-45CB-9069-7B73492ABE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D33E587-65AD-4A0C-9A12-ADB7BA16EB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21F4325-DF58-4CC1-B3C0-7FF0EEF4B3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1F839DE-1C7C-4C18-BB5B-15D5932D46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AB5605F-D8FA-499D-B01B-FC57177F0E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C6B35BF-F6EE-491D-98B8-8EF0F48A72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52CA700-55FF-40FC-95E7-0BA4F2CB39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6922BD7-38AA-40FE-8494-CF6C8160C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10F7153-0C94-4FB1-9985-BD5D265A70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5411F8B-712E-4FF8-85FF-8C3644B195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9F45D18-13B2-4AB0-B2E1-7DDCCC36AA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5D8EE74-0A0E-476E-B692-8E4471D851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55F74CA-80CB-4533-BB98-EA555563B7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36613F5-1F52-446B-85CE-DF3E0AC952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6428E53-5FAD-45D7-9DE4-9A9A66CFEA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8E4035A-AF67-4750-AB6A-0B0590142C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4AB560A-0F03-4BDE-B2B9-E2E07F42D8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2083F29-F805-4ECE-A103-28A0926D1E0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E2406C0-73E6-4163-8C8E-E302A622CF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4823F2DD-9ACE-42F7-97D9-20E8740416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84FDED1-9449-41C1-A40C-40040532F5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EE51885-A32F-433F-AF2E-C829CC47F1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2CE264A-F81B-4628-B802-0177743EAC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715856A-EBF5-4686-B85C-C4E86F4148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394BF0D-0B03-482B-9037-6D41A1AAE4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9CCE748-FBD5-4260-96F8-107C65B742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80C845C-CFBA-4B6B-B8E3-849781B2B73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8B788DA-778C-4D9C-A62A-00D92003EE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31F737B0-7B80-4CE9-B96D-521E4229F7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7A89B60-3C40-4B31-9879-D452B66E2C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70BDD90-7CCB-41F0-BB80-200ABAC9F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2350997-C7A8-499D-9DED-AE74814AF0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7A09085F-DEDD-4580-8C81-5020C0A2EF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21E0EDC6-7FDD-481C-89B2-1CA501AA16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FD083004-586E-463C-9687-FA712D2E49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3A705D85-9E01-48AD-A468-505409A2BC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F58F9FB-B1F4-402A-8B10-918A3B914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F309695-80EE-4FEB-9B9D-5662833C9A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B13DF66-6078-46F0-A359-F4F2678BD5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F866324-B225-4EE2-BF0E-02E65BE12B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7E4FEEF7-D67A-432A-AB72-D275567FBF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22D6F35-0C5D-4CB1-9F94-1684F9729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211A494-F697-4D3D-ABDD-625CD67900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54867AC-F3CF-4F82-88DF-5908B4AFD4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32D9191-85E0-4D03-BA0D-B3702507D1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97C17C63-4789-4546-9A94-489365C92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F656BF4-EE4F-4D8B-B0E6-F799E5480E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356FA9E1-71FA-489B-B659-6533E6C2C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C62F888E-03FD-4077-B4B7-2D86734B82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670506B9-3211-4B15-93CF-8FA61852D2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4ED96E8-5796-4DAE-BCCF-AF6924E1A3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EDE6B5C-266E-4C5E-8287-7B2C44184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80F4B410-699B-429A-9EC8-0E1C464929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CCECD39A-6079-4553-8E35-9DB3E50D20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4797454-462F-4556-A30E-DDA0388599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DC2E219-A2E9-41F1-A5D1-37143BE9E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328489B5-0A3F-4A07-AD04-B78B8F1BA3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55BE181-C144-436B-991E-76806061F7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4E86EED4-4103-4457-816B-EE6147C51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CDCC9B5-AFB5-4D27-8D04-BC250D2FC9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80EEB715-7BD5-4233-8808-3B65F9BAE0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ACE464E-5AC8-41A9-8CE5-F61DDDED95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29F9E65-9B29-4DAB-BB80-8F6F667AF3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43813A21-80C3-4A41-83DF-4198202098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1287069-E765-4E72-B8CE-EEE137B005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CD8DA99-FF34-4DB2-84BD-6ED2793857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156070B-6976-4257-BAAF-635EB2965C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462425EF-8368-47A5-A388-0A1E092868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4F74274-5E20-41C8-92F1-6183C4B573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F2FC2F0-0865-48C5-B4EA-41FD90387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B9A7DD1-DF67-4BB6-86FC-DE57CC7BAC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91E5AA8C-E66E-472B-ACE8-F909863033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66A8310-E159-443B-8D39-A51529A427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CBB9456-BE7A-4C16-AF39-8C3B56650F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B58A3D27-F628-40A5-9196-F76C051FC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2974039-1292-4FE4-B8FC-8B04933EEB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DFC94F10-B8F9-4AD9-A5CC-D879D6CAB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B2C620E-9AA2-4A61-BB0F-9582A02AC1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2C3D7F8B-8D68-4524-B70F-31CA4ADB5D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1A8754EF-D2F6-432D-969D-2F0E0525D2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9F60297-1A64-43DA-82E8-B345E4DA15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DB9612C-7D2B-4B46-A77F-4E74AC4FF7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C04E7A9A-02DF-4CEB-9FFB-935D674469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29957A3-E36F-4204-AE81-7CC0848335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930EA8D-2A3C-4A85-BD7C-BE6ED36D3A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9C09693-445D-4B90-A519-6938A6804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C9D17E3-47F3-4DF0-882D-8C1B58320F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B11E6DB-68D3-4443-85D2-12B8852A9A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E110995D-13B2-4AF3-AE30-86A1F06327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5899450-3BB3-4A2B-AB8C-0C200DA717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2CBD57B-28BF-4FBD-95F1-FFF4116C46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E64C3AF2-9ED9-4D1D-BC8C-B376F3E2E3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27D2C3ED-1DD4-46D0-83C4-5290AFCB1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6D4DEDA-50CC-423B-9795-830FFC9049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CD21CEC-16A0-4B6B-BFE4-CF7C2569F6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4E6A1DE3-8967-469B-9BFB-65794DDA0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73C9FD6-31A9-4530-91B5-F5D728454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0FCF715-2D98-4DEF-BDDC-D62BC58603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173A843-08AE-465C-9B62-CCF9F7A4A4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2F12CA3-4B16-4777-9695-4433FDA750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D4EE5B6-960A-4937-B220-BC7DF1DDED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DEBD258C-2021-4C42-BC2F-D128406F3B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FBC7BC7-AA1E-4D8B-B383-EFEFDE280F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09CF01D-E7EE-4DF2-A910-B89C32C63E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9D07FE9-FCF5-4F44-B0AA-FDB7218440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61466DD-5E38-4C64-A5C3-354C16D9D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996D8B1-0231-4309-9670-FE00E18229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BDD327FD-A01D-436A-9EE3-58B6779C17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4F11FA32-4EC6-4075-AA15-C8C3763819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9B4FAB9-84B4-454B-BE27-18C48E63E2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3267EBE6-FAE2-48C3-9ED2-2A4FB747B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7CD02CC-9EE5-419D-817B-17BA8AC9B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1A550F0-4957-4AC6-8B8D-8F99C0C1B0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6C2C9E8-827C-4C03-9773-C56DE58D2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A675ABE6-CC9A-42FB-BDC1-E93A7DA46C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2ABE329-91D3-45BB-83CC-F3D365DE64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CAC6752A-EB44-4042-A062-6241E6740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C7E178D-4BD1-4C7C-BDBB-171B6F97F1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C76889C-B3EC-4C95-8084-77A9EFB375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D78E3D3-A5E4-41A5-932D-AAE811627B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810C0F2-4FE7-487A-B9F2-4B180192A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FA6C01BD-7496-4C99-AD49-46194A3903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8BD479A-EA78-4E73-9C00-19FC5F51F7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227A965-24F9-42D1-AB46-D0BBAD3024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52C08EE-93E8-4203-A794-4D89762352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00FCBFC-5C12-4DC0-ACAF-67CBF7042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B82E3EF-A9C8-4DBE-BF0E-8829B37257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D8DC497-3BF7-483C-9DDD-7723F96859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996F7DA-92F1-4FA6-846C-64262ABBA8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138BE37-C5AB-49A4-8788-586C0114AA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9CE9A61-12E7-4424-A8D3-6C2A93DD51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728D038-BF38-4E88-BAE6-CF391EC9C2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DA20C6C-8D8A-44BA-8962-32AECDB559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353C6103-9FA5-446E-94F2-2621BE0B8E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1984EBFC-EF8A-41F9-B336-11EC25FE7980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219542E-0BCB-453F-B4A1-99BC72E16F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F991CA28-C3B7-41B8-8CA5-9531B57E72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3F968E9-5119-421F-891D-C43F0025B5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7A2ADD69-BE09-49EA-9EB3-B10CD69AC6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4099F90-B287-41A5-9490-0426F6179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AD25DB-5C65-40BE-83EE-48EFC40115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397E8ABB-759C-427B-B666-C669D3D7D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E1CEE042-9F79-4C43-8D6C-D0304F64E7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67121B9-6406-4C78-BDB5-D514CADB23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259913E0-870C-490C-AA7F-C9002F0B2E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4ABE18F-A3C8-4B66-B3D9-C5774BA30D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425FB73-EEFD-46B2-9B77-2743B2DBC2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56222E91-63E9-4161-A72E-953A23664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A2B7E6FD-6A0A-409A-B65D-02E0C2FB4B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65941D17-3D50-4611-9EE9-1931FD1E3D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F2ED5841-57A7-41FF-ABAF-A8415DF02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5F590B2-18C0-4E25-A44B-CC56D33726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1D0C2C8C-C983-4949-A67F-0D40B6F611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DEE86772-12F3-4089-97F2-2AE7FFB729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895C36C-450B-47E6-AF30-3B27B5C50D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D8B0B3B-F522-49B0-BE41-D1825005A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F00232E-C09D-4097-8DAE-8548F0CA4C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B95BB65-BEC9-4B3A-B08A-18ECAE274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ED701FE-402C-4420-82F5-186831F4E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97051F8D-DF41-43D2-A525-12F41E7106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EE085AD8-E673-454B-86DB-B367EBBABE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D788FEBD-C6BC-4760-95D9-38C6819750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7EDC3C8-0D5F-4411-B6D7-5F115D32D9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1CCE6B1D-DBA6-4FE7-9495-3D9C249CAD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1D44BF45-4B9F-49B4-877C-0F28B0563B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75466C5D-1769-4C25-B7CA-40ABFD04EC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834A12FC-7FF7-4F35-A448-38C5467E21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D58A0E9A-CB79-46CE-81C2-92CCCA0376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414B858-5D31-44E7-BFF1-D3A4305C2E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9CEF2A62-6475-452E-93E3-353F4ED82F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EAED3CB3-1E3C-416A-9D0C-64AD73AE3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BE33595-7D64-445F-B304-EBE13B8AAE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11FB2078-1BAF-4603-89D6-1DA4F6C05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160A254E-7A80-4042-A30E-048C247251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640672FB-3799-4CFB-BD0B-ABAA4C9986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0FAA0EA-D5BF-4712-AF51-C92513F601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49F5BA36-A8E8-4BFD-8737-C4C212308D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5D0C4E9-D00A-48F8-8744-4566BA846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7521CB65-EFF4-4FE5-BF80-D269A6D16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AA6836AA-BAF3-46DB-A3B2-49E412B21A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68A3A79-B9A0-427D-B639-E8A3E8DC4C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8674C1C-F0FB-4EAB-85B7-181DB760FC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884C97D-CF2E-46D4-BF93-4BF908C07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B498E33-26C1-4F36-8E92-F50848A031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B9D3D0AD-FB9D-4B67-B869-DDB6B216B9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EEADFE5-4D5E-4A73-B148-FF9B3CA252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95E78448-EB40-4438-A8EB-A16DE53A36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25DF934B-6D00-403F-9C7A-F1865812A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E7E12145-AD83-46E7-8167-5501A64EF0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E0B3A6CA-C659-44D5-8CCA-17359358FE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83D1857-A3D2-4463-9FD6-1FC4EF6FB3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3FEE1BF8-3D03-4594-9005-2521F54722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2540D59-0665-4A98-ADB0-400A5399D8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73D8F46-F6ED-4E4B-9F4C-96C5399A78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17FF7BD-5B4D-45B3-8651-F875CFADB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F1FF7EF5-23EF-401A-8840-0AA0DD95B9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A8467C34-68B5-4746-95AE-8339A1C151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8CFCCC2-7987-454E-9E56-B0952BA887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B2B7CED-97CE-470D-A0CD-DEC9CC08E8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BD5A9A8B-4B9C-4680-88EC-653B3D3D53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F2AA71B2-3E8C-4AD7-AFCE-FBB808D330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EC21107-E58C-4EA6-8353-56E8670C4D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7CAA3063-017E-4BB3-A897-B9E16EF6F7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59F4D581-6E0D-44B2-8318-B8157586A9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2C6A0C23-129A-44BD-B724-33A491A5E2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75FA86F-240D-45A4-90EF-3DD64D407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D6FC3828-C19A-41CC-9189-A11DA0F09F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93EF21B-82F1-41CB-98E6-BC5BA42BF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431EE85C-C865-4629-8037-37BA361831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E45929B-B16A-4BEB-AC31-B04580F7B2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7E5771FD-473C-4DE8-9CBF-F4351A69F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BE0FB29E-9051-4205-BB33-EA281A4086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ACEE9523-0F94-4436-AC07-0C4CD5391C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FC38169-31D4-4649-B07D-0A3CBE45F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4EC0D7A3-6B7F-457D-82E7-E7FBF4D25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48EFE7F-974F-460E-B783-5A38499D79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A70E7D5-E5F5-4883-ACDF-487D62815B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90B4460-8A7D-4484-AF51-C8C970D28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31E19A3-38D0-4EB7-9AAB-F915D3BE90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A05C284-BF0B-445D-90EC-EF72340916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53CCF725-D615-42B3-9DFF-CF8624A81B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D1DAE3B-FF67-4E6D-A938-DA4E92DF89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CDDA941-4306-4A1B-B874-CBC8A5ACCA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38DC998B-6320-419B-B117-B218CFBC61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555BCA0-2467-4D2F-8581-4B653A1031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363E8DFD-3F3B-479F-A1DD-EBA75C99FA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555C0569-FB89-4030-B796-4B62C1CE95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5DA973AE-076C-40BB-B06F-B800DB310D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85C5EAF-1F8A-4556-944A-77A7C64C2A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9A07E4E-9B7C-43A3-90F4-262458765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D95C442A-9491-45A0-99C4-614464104F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16938AC-0534-44A2-AA2C-A4E55413F9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C022350B-098E-431A-A276-87C67A6B1B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7011CB13-1AA0-4ABF-BA3F-F7650A753C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968072D-EDA4-45C9-A364-0B0E3ED68F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C04A14E4-9522-47FE-B1E9-4FC815C800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3858DCD-D79A-48BF-8F8B-9888CCBC3B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7609FCD-CF0C-4FEA-BC91-F6725430A8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237CF7E-A08D-4E17-8293-1D916F135C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73A81135-9F64-4ADD-9501-A6922613A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85D574D-4159-4360-8DF5-F158B09731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9A86D57-EB30-4954-BAE6-4A86CE5B9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C885402-95A3-42BB-BCA3-1564869A2C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4944E745-55C7-4C89-AB9A-7E0BF3204CF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CB157E60-7891-4BF9-A651-CE43D1712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36C02FD8-CAD4-4D5A-9112-8FE53D85A5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324C2994-0943-4A16-86BE-09E1CD8E74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8FEDB080-AC70-4BBD-951E-8084B283C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9D69E6A3-081E-4E23-82E5-FE7AA3C94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BABAE9FC-8D15-43D2-9BB0-EAB542F967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F184D2E-72A4-457D-8899-16C0E32EF3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8D79A903-46E0-494B-9DAE-97D6248720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FBA21F0-CE31-4AAE-9A2C-B27D33481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397F9FA5-C36C-41F1-AE56-5BF6D743E1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061E87A-1036-4260-B253-6085CBCCA0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B7D33AD1-51F0-4566-8E34-431CE3D031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83A7BE26-1608-4E95-8C11-AF6001BB2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BCD387F2-DB99-4303-9E4E-970117CA1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8D5EF15A-82D1-45A1-A4B3-AA5550252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6E527993-50C2-471E-A284-63915DD398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BD01E1A9-6C30-471E-9F8B-94590C858A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39130733-62DB-4701-B970-0F9220DFBA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EC8EB20-DFCF-447A-B1DB-54D8E4120B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1B8B1F02-9EBD-41B2-B333-AA30D45FA1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E5A4DBEC-2F1F-4839-BDF7-F942086D8F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71E73F0-491F-4901-9ABE-6891A4DB86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519DF3D-31AC-4668-A8D3-2134F38E2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9FB3064-80BE-4A2A-A293-329250CCF4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A78A28D3-5B7D-4532-97CA-3308B4FA96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D57539F5-FDCA-4B72-B206-8CAB767DD9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89793A6-853D-400E-AAE8-A545999BEE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69A6CACC-91D4-433D-8EB8-F869FE8F8E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B12142A1-C5F0-4289-BA58-30BC4D54E6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2125012D-99CA-4048-B2BF-F4BB1025BF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BDA1927A-0553-4443-8D94-5CF6A1CB9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EE703F00-3DDD-449C-8AEB-CAEB97A708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95663670-5EE3-4327-B918-30D36044B6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FD11D4F-CBBF-4D86-BF43-450BB8CE87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5AB1773A-9301-4386-A7A0-B897872709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E49D668-F805-43BD-8F4D-5AAEF00A14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AB093E83-477F-405D-AF54-72DBBD8EA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6441633F-19CB-4B4D-BAF3-249D77C75B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1F30FC7D-F07A-408A-8A4D-B4D0AB71D9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B35D11B-647D-4CEF-9537-FDBB9BF628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5C99357D-91C9-4992-B803-7DC59E2FEC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BB69BD9-1836-4679-81F3-AF55DA22FD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8205883D-F172-4B83-A8DF-4AD17CAC9A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8358C93-0694-4DBF-8869-721B78F7D7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208FAD7-DFAA-4D19-A368-C30299E2E9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9EF126F-3BB2-4867-A52A-93D7C398BE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D5899EA-E846-42A6-98A6-19C6D68C90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A5A89817-0217-4350-B9AD-9C744A7132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2424E25B-918E-487C-8FB2-F3B677D90B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3D73B601-D5CD-4BF9-9CF5-40D859D294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F9C28A81-46C1-44D5-BDF5-A66FED68D3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96B0A105-B123-436C-8C3B-8DBF7B8D1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FD37F322-797D-4566-A612-5DABABC4A0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CFAEECA0-60C6-4C86-BC98-0C50B7ED5A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D588CEEF-8D6D-4210-9C19-8CFA9E148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DC2483B7-049D-4FF6-8415-333F9CEDB2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B70C9836-A067-4ED9-BAF5-FAFE0F1244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FC47434-D61C-4C3C-9184-730FA3FF6F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1069856-3227-40D5-935B-03A580528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3938BE07-F612-43AE-8275-11ABED2013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830C1206-9DBA-4504-93F0-B3CCF0C95B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846CF776-957C-4136-9876-60902B9A28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CE24A43-8CE6-4AC0-A85E-687FFDCED3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F10C7BD7-FA58-4165-B5C9-381A16779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33F1DF0-EBD9-429B-BA56-C6CE9D852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21C8120-80E6-4141-AE25-1CF5ADB35F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67F9B78-2DBD-4677-88D8-B0CB370C81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01FB5BD-1677-4152-9742-842ABFCB5A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32E59A2-C336-4D45-9137-D0035FE16E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E41D644-944F-47C0-B9FE-65BB6CED07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66ED687-2F5F-406B-81B9-DEF6B44CE9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9F069DD1-B262-439A-A5F9-32002BA7A1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32118F89-B9EC-48D2-AD12-D63BA7BD32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54F21A7-245D-4246-872B-29B7FC9543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39AECAA3-BFD7-49E2-B52B-EBDB559C8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25EFD434-C326-44B8-9B66-515B717F4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9843A6C-C88C-49B0-BA60-9F45E4C28F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D17B9930-446E-4F25-ACB1-3B71DE89B2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B5531773-8226-4C90-90B0-00BAF6799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4443EB44-2633-4A78-86DD-42E4043E18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B0AFBB49-C8AA-47DB-B85E-F0AEE7A412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2AB0F72D-E516-4AE3-8658-A74712F229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527F3754-5744-4CBF-A582-EA2EB89EC9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8E218B0-458B-43FE-9AF6-9454512B89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E6CF8147-57BB-4707-8434-D56511D41E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3ED2929-EDC1-418F-8C18-3175775D78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77AAC6A0-2641-44BC-8850-AC35DCFA9B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259B4C0-FACC-4511-A7DA-6CE30A6E11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1BFB3FB-9CAD-4208-AD15-968BC12A1A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B2DB0CF8-FFAB-4DAD-B3F7-2C5505B374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79F093C8-F748-45AD-8F6F-0C658BFE66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A1217E81-1E32-41A9-803A-FCF31D967D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FDB75F4-B656-44E3-8F0B-09FC27152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C7367ECA-F013-4B91-98C2-44741F26DD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A419FBA-F671-460A-B594-E6467B8A65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5D02D3C-B2F2-4E22-9B66-30243637DC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D73F6CC1-DB4C-43C5-BF63-380D45036E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48697B6-72CB-45BF-8E71-FC7091588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1E29539F-D896-4CD0-A599-E217BEA98E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391BA981-B18B-4532-BE60-D104D37CF8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310C21A-6EF2-4117-BE73-E069AC94D9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3BCECD0-62E3-4B7B-8EEB-23F9B8ED05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E8A0285F-A5B6-4086-94C3-AA2C89D860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739BC536-7CBF-48AC-B82A-FD5117EB2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11E637F0-BA98-4875-9837-C01CDE66D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04ACB4F-5684-41B5-9E0C-B2F566D118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7A7476B-67EF-4AAD-8A09-9247D20C25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D940BFC-EBBE-487A-9917-62546A3B24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5CEA5B-6499-408D-8A24-3BEC2F9AE5C6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A666593-AD22-4480-AE86-2C42718FAB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2D580F8-3DEE-4DBE-9EE2-86F0163A47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E44E6E4-CD4E-46F8-919B-EAE1E19A71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5D3B0F8-D043-4330-BF97-986F2F18B5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555F886-93B0-442C-8059-770CB0322A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70D61AA-21BE-46F3-BF08-8ECF1E9F13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B6D2B4E-30A9-447D-8C07-9277FF5D7B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360DBFB-DFEA-4CD7-86BE-4A8A4835D7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C7DD1-5B90-4AE0-AA9C-A13AACFC2B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ACC2D96-C890-4C7C-8DF5-17A47391E18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37EF66E-D82E-433A-B1FE-D0B5506BED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5F66C17-01FB-477D-BB24-17DBD7C15D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56F32EE-1BE0-47AA-BA44-CD467C7B32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8E9237D-17ED-4402-80DF-C7BECA3AC4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F82DC79-21A7-4785-A30A-5D9349F733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323A12F-25A6-4D34-A209-8408426346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E81A1D1-8DF3-4C1B-B950-5A0CFAD8DB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C23AC66-CAFA-462F-B0DD-E5285352E0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A212E51-92AE-4EBD-8175-8799F15541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387FA27-3B53-48D9-A215-32CAD54722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6A99573-BDCF-465B-B147-0CCB2B39F9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EA69C5E-091E-4236-A08A-437B3FE3B6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95B4C23-F970-4025-8DA9-B48A1C98DE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BC14DC4-06F2-460E-AF7E-8FD497472F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F7183F1-8825-4361-8F96-D6AFA3700E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DE0BF93-AC8D-4419-8DD4-1BC7A867F2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945E891-1729-4097-BC76-87D3AE66D0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08BDAB7-0E7D-4032-A874-120AF4E6FB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5458081-2023-4FDE-8266-679ADC692D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A861F49-9381-42F1-A88B-2E41F99093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DABC1E5-5336-418C-B8A7-CE7D7F7F7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D135D04-5734-448C-A536-87B7168964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80261E1-661D-4D93-AC42-F3DDE8EE52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B9CEBC0-BC97-409E-8353-B98CF6FA34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9A7EC4A-4CC4-446B-BD9A-757D06BBB1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ABAA3F9-A873-4EC8-A6E2-22BD966A71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9B64353-A594-432D-8699-D4C673090E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6EAF46C-86F8-4EA1-AB32-F870C489CC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BE12E83-5ECE-4297-B1AF-5F8324CFD8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EF91E26-4366-48E9-99D0-9565B01AE1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9B57EE9-CAE6-48C0-AB2A-6FABE20FCB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88490EA-E47C-4A06-8B20-547DA72431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9A1942F-EB9A-4A4B-ADD4-76D01CE67A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C660252-0CE4-4118-B3EB-A3E4B576B3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1BA673C-8398-4170-9A03-3A86DE6D08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C90F2DE-731A-4BEF-BC67-C274020F52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680CE55-F4C5-461B-830C-6E7A9722C9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AEA4FF3-0A01-4F89-B73A-419F5E998E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43D00B6-ADCC-4E50-ADD9-03C99AB249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DCBC7E2-C134-408E-9460-8805BA2C9D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E1335CB-214B-4051-9A60-AC78E7DC9A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FA2E43E-14A2-4064-B04A-2C212C0432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983C987-5E19-4728-9A3A-C6142BEF6F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45311C9-04BF-4DB5-B9AE-04B72BB48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52DFEC7-0D43-4BEC-9951-9D103A43C68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9D33E9B-2D81-4AC9-92EF-9D5AD19C4D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147EC30-FB3F-48BE-B9A7-64F75657C9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CDAEF42-8F84-41DE-9EB0-AD05897D8A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E7D3844-26EF-4DFC-963B-3301C14A4E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22F10F4-B886-4C97-9A54-F3F67B635B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C15AE5B-3CA3-4A0D-B9C6-9F0C134F1A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6E12CCE-C39A-433F-8CCE-3EE4119EA5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859A351-EAE6-4E23-8B47-FCDF99FCD6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9E96610-9147-4474-89B0-B7C012FF21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A05CF3A7-F68B-456D-B7EF-964A0825CA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FFA6DB3-616E-41F4-9651-C5AE143C7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5437E87-8DF4-48CB-9878-51297293BC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E7E7E9F-9D84-47C7-A4A5-C22E3DCDA8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759FE76-B7D9-419A-B771-C6B737DF18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05652C2-1119-4115-989D-CA666E62F9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04DAD87-AE5F-4078-8F94-57A37FB3B6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6B9C13E-95C0-4372-AF90-A54228C740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622BB79-AEDC-415F-97B4-64AC414AFF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072488B-4620-45CD-97FE-6B3DFAB1D7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58C3C7A-AF1D-4C49-A00D-13E97716E4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BE1CF0A-DE70-488E-B9F5-944E565323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CA17336-0D58-4C47-A966-79CCE67AE1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A3E0E09-3EBB-45E4-839F-76004FB0E4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D842C5B-C381-48A3-9219-53CE85EBD1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CB0A746-99A7-493D-8C4C-BB5BF7B2ED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846DF9D-8DAE-4611-B8C7-AA1CA41D22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78D30F2-4CC1-47EC-8D45-17D74489C3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FC3709B-4953-4F5E-944F-EAD883FF54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8AB75C4-38AE-41E0-9B69-97451E5611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65653F2-DEAF-4FE6-A845-B8DFC2A51F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E7761320-4139-4C08-9977-9944E9FEC6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AC2B1D2-8100-4F32-AA35-A13CBA010B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5843919-B30D-44B2-BA7E-7BC56037D1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31395DBC-681B-41D7-A5DD-C412C8F145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F2F956C-01CD-43B6-97F5-AFB7151004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7E3736E-DD77-4162-A73D-1990017403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69206F2-3A2D-4C50-8F63-3107ED1101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2970B57-CA3E-4D4E-80DC-41A18B17C0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04DA704-35B0-460C-A3C4-D6204E111E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493AF6B-6C2E-4718-AC96-AE57215550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B64C1F1-AB09-46BD-88D2-8BC9D42CF1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2594C61-A2FC-4322-92CE-EB27DE29C5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AFDA386-1DA0-4FF0-A847-DF44310932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AF6CB6F-565C-4FDE-B00C-0C9B2A3A2B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1B2DCF3-BFEC-4BB1-81D4-9743CD1457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7C50B11-85CB-43B3-9507-183EAB0604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B53DE1A-C3C5-4431-84B6-4CE7FD1853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3601639-B1BB-4AB9-9307-9FA8EEFDB4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B2B3F32-30D3-422B-87ED-C75FDC0114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C4E3645-5A5E-4961-AB88-94B8BCC9E1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9058885-2061-48A0-8173-D0E7A08D01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A02C47D-B995-4149-B623-0C6A9316C9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C1B695D-F403-4CC1-A06A-EC72D77E11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3F639A6-13C2-4365-AF49-776E6D5AFBA1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A3A0E0A-6FE8-492B-A52D-433CB08F58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BEEF5041-F6B1-4FE5-AC5D-5AED125369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A208E03-5CBD-4797-8053-CF165E2F63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188924E-5971-42FD-926B-08E59BDB6B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EB96F0C0-F156-4A9A-97BB-8DE22A0D99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A06C9F2-BB3E-4E33-83D6-7BBA8BBD8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FB83109-0830-4C42-BE6E-FE967EFBB4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C34579F3-278D-447B-A560-EF8B2B2AF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64085C9-C7C1-4370-AFFD-DA571EBB86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65EA49AD-EE54-4130-A401-78E3483F09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57573B6-62CD-465E-B15C-417560AC55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E4D18C5-CDDC-4930-814D-AF4A7C147D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4E085CDA-0858-4880-9373-FF9286E37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4D088F0-2DB2-465F-8DC5-CC1AB43DDE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A4741E4-B4F0-436F-89E3-BB590C8EC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E3C069D-5859-40CB-992D-76BD046916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F4698AB-8F4B-480C-8AEC-64D4B8F89E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6E61DA7-4A20-46E0-B873-7310138E5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ED8D296-757F-4B80-9AC5-D5E5C6179E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287F317-6E3F-45DD-B4C7-7B06661532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C03D13A-D97B-4D74-855A-DF27BF27EB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61C55BB-80D2-45DA-9200-888A40D897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ADD03C1-9BEF-4FDA-9D7D-5581DC24B1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55BE6E2-40B6-4A65-8BA6-39D18C276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B3019E2C-F2A4-43B6-BA4E-37423FC95A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449F74F-0822-472C-A86E-1C8EE3E8F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42EF9EB-1FD2-42DC-B22C-8C393485E5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151DD9C-5592-4D35-9796-FE8D72DB2E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B137324-5715-4F78-9621-C679BB3D52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B7FEB000-DF2F-40A6-A341-D3DD787E6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70CA258D-B855-45D7-BB5A-BE5E05DE9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52C52EFB-DDC4-44BD-96D3-EE7EEACE4A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3516667-C4A3-4C33-8465-8706156592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E3FEBC0-6645-4B5D-9892-C12DA121CF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D6CDAE8-03EC-4A17-847E-82DA0B18A6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97E6F45-05F4-4244-99B6-D43E675A49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CB40069D-CE09-4A14-866E-95C6B7446C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28DE68A-100A-4928-A0F4-C32AD72F1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FB724484-7A90-4DEF-9C83-8D36849DB2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D98192F7-D173-42FD-9FDE-40247348C5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BD82D23-2EBF-4D35-864D-5DB5DC385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562A0EDC-1C12-40F2-BECE-1C8F922F61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52DE09C-C2DE-4657-9A1D-007DBC0A2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131320DF-2D2C-45DA-8CF0-604E7E372C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088CC8F-F1ED-4530-9416-876463E0AB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2215BB7-4BA3-460B-B0A7-FB7DAA9547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FAE14AF8-19E4-4626-BF07-31933082A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AF921824-72B2-40C8-8633-9AF549928D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4DC0DA7-F6ED-4AF9-A220-8584ACCE55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9E29A2A-2163-4EE9-AB40-47A7945A72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1ECDB66-C449-4028-9839-2C0508A77E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22ADFB39-8E6D-4732-9B6D-2F3D73170E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1BBF878F-4F39-4782-8943-FE6D2A864E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6B650DC-0826-4192-A366-3A01618705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5D9458BA-C838-4DCA-BFF0-1BE702B708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0890A33-7AC4-4289-8C11-1814FCE392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5ED7165D-C709-4ACA-A2B5-5A432996AB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CD72726-0907-41BD-87A1-13C504A28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A7939C04-98A9-4C23-BF34-FFAF20BABC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903B531-F3E7-46D0-B031-9AECF229F0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ECCF2443-20BE-431E-BBE9-CC8A7A5B38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CBAAD63-6B95-4C53-A82C-BF14D94E55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4B2C2053-8F80-4E64-A8F2-F03CFC632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ED65CCAA-685C-43A0-A4A0-665AAC2277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AF583F4-0DCC-4862-BE59-02629F9C9B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19FC9C9-43FC-47BA-A8BE-5DB56BFCB4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B4AF18F7-D7A0-4CAF-AB0C-9E4E604823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799F1254-0880-4379-957A-00EC52B793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A435E11F-7F59-4FB9-9164-C4789BFA22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C559CE-65FA-4D5C-B62F-88C26F3F2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481E1A8-16C9-4E5E-B117-350E9A13CB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A12D2292-AE95-49E9-BA28-055BD5616B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C2356C9A-04BF-4A25-91FA-5FE5EDCD0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1823821-FBD4-462F-9170-3C41906504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2869F3E-FFEF-4CD8-9441-8EB3F3BD25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E26A4415-AAD2-4323-955A-EDDB18CF9C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AEC972E-DAAE-4AFC-B57F-8D8F91516D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46DB5758-F035-479A-8D8E-47D99A905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B6A3316-7944-4865-9575-1FC6E803E9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4E3810B-3960-4CB1-A9C0-195726849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707870C6-D8CA-4A79-BA4E-0D5B995294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7BB9938-D9EF-4461-ABFB-3E5085DA30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A8E3AE38-51A2-4C27-BEC6-CE762CDE8B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29F0080-C448-4276-B15F-2418CF2B3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BD0A881-9F64-406E-8686-DB67ACA7E9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E1290B4-53EF-422A-A013-25FC0C446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AA8FC453-59C6-4708-97E7-F2CFD6478F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2E00FC1-4739-47ED-8FC5-E8EEE6577F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20F88E0D-6754-47DC-9CD1-6ED722DDA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E03CC946-3BF2-4901-8E8E-794627639A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6B3CFFC-0CB5-4821-B00D-CA34209C48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C8352BD-A73E-4781-9EA2-EAC2676D2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F8B2D44-F16D-4DF9-87FD-5C9357AF23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12A603E5-9695-4318-A2F7-4165A5D835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F36FDA3-59F1-4673-9E83-90A9495BF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628E7353-A9F3-4086-94EC-292744D929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7263277-11BE-4018-A526-EB0F4E24CD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65AF40E3-BA0F-4F62-9A51-7DFCA77879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BDE541E1-5123-476E-88E3-C19E99968E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47765A3-4B24-42E2-90BF-F6261301FF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15A56E58-F2F7-4DCF-BE74-7C9C61EC95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C48929B0-C400-44BE-A487-02B144807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67C3CE50-73D7-47F9-B488-C4DCFACD35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6D79B54-3171-4999-9D7E-FF7A0CFAD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6275739-1F70-45E3-B518-4242AF66FF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071B7B1-5FA7-4C51-BBB6-EDDFCD5879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A1BAA1F-9362-49A5-8E8E-403E9C5E02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315FDF6-7333-40B5-BFAA-85270D7E1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657C25F-27C5-4FA6-8ECA-DB557F25A1E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A3284BC-290E-4A85-A23E-17250DEDE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BAF2146F-9B6F-4527-8370-12A8D4EC00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07310DB-554F-435D-A193-24895EC7A4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A7241E85-3A98-4C38-8573-760306F0A1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993180AA-9298-4641-9EB9-0C7FF8AA3A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3ABF5042-E9B7-43DA-AAD2-B4171B3DF6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AF09843-8209-44C4-84C3-80FEFC1D9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D52F132C-3DA3-46CA-B7ED-3582732EFB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65411406-ACDD-4C5A-A86E-1E3109DB91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79E58E07-E344-4CC8-93BE-D76A9CDBFF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51E7C4E-E186-40AC-9497-C065ABD498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9EDDB34E-037C-4403-880B-8134FD74FB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A7B0DE35-DBC4-4809-9F6E-17342BB26F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E54B6CF0-0F2C-4CD0-B36C-769A85EBD4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06DDDAA-7DC8-4907-BC99-3C7F5C1741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C18CE9A-C3F4-4D9F-9C68-4F9F575BAF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A1B64DFC-7E42-407A-8789-A01C962742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1C17BE0-5515-4509-B016-6765AF5C9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F644914-07CC-4789-B2F1-DA88900FD6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4C1451C-5011-48EE-8633-E6535AC0C9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F55800F-1B63-46C8-BBDA-A5D06B3DBE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7429CFB-72FF-45A5-8130-1B419A784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016906F-BA19-4EDD-BAD0-350C34F29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2ACE3E28-7E7E-4D71-A23A-8D5FF034F3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9ACB6CBA-8E2B-479C-AE8F-C38F8E743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77B16FD-BD8B-4FFF-AC60-B8B0B0C516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6BF96684-B3AE-473E-91ED-56115D76D1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01B5DA5-5492-4E65-95E8-4D678E6148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9CDCC1C-BFDD-4E6A-8E6B-83A66E9F4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B717AEB-338B-4192-AFCA-92D81BBD2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6A8D4C57-E8CE-4EA3-8B6D-F1FCABD74D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FE0FC6C-816A-45CA-A66B-8730532EAF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9CEBBD70-D828-418D-B517-42326CC1C0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4A7FE208-04FC-44BF-8A05-F309DF30E8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15B78EB6-1EF5-44BD-8073-1B57DA7BB9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521561D-DDD7-458F-AC40-112F01C3D2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1A468E1-895C-4F57-9C36-11D9D46D8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8082DE09-66E7-419C-AF88-CB5395853B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A758763-F720-4EA5-A333-0A5DB96EBE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D577FE9A-0106-4736-A1D4-AE8964BDC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36E2B49E-80E6-49A7-BBCE-3468B94D05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EE4EDF2-E5DC-4093-A959-F9217CFF52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3E9C44FA-2292-43DF-AE86-23FF6FB7A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92C19D8C-4831-464D-A7C6-25FAA6152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68145630-1AB7-4DA6-8FDA-3422C72243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C5808DC-0C30-45A1-98E8-D33CAF937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8B03BFDA-0130-4051-AFEF-8B57799A8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05691AD-970E-4468-A00A-B255D3AA8B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58FDBD7D-2729-4910-94C0-F5D59CCD6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FF8BC0C5-AF02-4CD9-BA30-DB7670DFC2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5D7ADE42-B5D1-4F0D-847D-E6416775C7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CCC4D11-FDC7-4944-A527-367A05A1EE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25606906-66E9-49FC-AB7B-1E6C1A1086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62B56E3-266B-4E38-AFDC-C087E5A218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6E1074F9-515B-4341-A16C-4D4CDC03D0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B4612-696B-4AB6-8524-332A5F89AB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65C17E6F-E79A-4403-832A-F053B072AC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6EB596C4-72BF-402B-B97D-10AB61AE0C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6F4FF86F-600B-4D30-B925-1260F1FCFA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0BA1640-0088-453F-BC49-FE7CBF4DE1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253F0EF-44FA-4B03-A6BA-C69CCE58FC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E81EDA7D-E4C3-4C92-9F1B-60EFC07C55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DCFE4E21-B903-483B-9D99-5483B2BFEC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35EB7F1-C8B8-4750-B3A4-1BDE977A51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A04B21C9-086C-46BC-8F03-F65599203E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C632CA1-8BF0-48EA-95EE-6BE7AFF62A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D90C5E5-61DB-4759-9DE1-EC7EF260B8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2CA7A0D-FA28-4C74-979C-74ED8A88E2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6FCC3550-B5CC-43A7-B011-8AF1CF1A18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EEFFE77A-01CF-483B-AD9B-EC4FE0C6B2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1A2B4288-FC9D-46EC-8198-A11530B2D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0764CA3-D477-48E8-9D5A-A30E42AB5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C8DF4CF1-9499-4687-B954-C3B87F6FB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56DE862C-D65F-4EA1-A386-DBFF712E9B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08482AC-060B-435C-BFC6-B719267838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B13E0A7B-F584-4A0A-8765-2C5474ACF3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AE43B297-DBA1-4FF2-95DC-E3F245A345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8F56B078-963B-43D0-BD56-9E076AC889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B702095-B241-4765-AD7C-3C308AD201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9576EBB-D20E-48A8-87EE-29E479FBB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C839CCC-F5FF-4AC0-A3B1-141C3BE3D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9560C195-675E-4185-8F0A-DC2F53C140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9562569-F957-449B-B985-265698C3AF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B376CEA-4B2F-4649-98A1-192C07A58B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A7D04821-013F-4E35-9739-FB3DC25542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EC4DCDE2-3FD4-4087-B629-F87969B4CE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7B7635A4-788C-4EE4-A994-A87BBD8BB5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8233FBA-8F88-4A6D-B600-BF508DF170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5D744AEF-DEB1-48EA-B325-7F7835072B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41E25ECD-765C-45EC-B7B9-A0B102A115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9023D48-BEA3-42FB-B1D5-4FCE246A90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3AB557DE-9BF9-41ED-917B-F56A16502D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27B4B5B8-87AF-4D51-AFF2-065271DC74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135A237-A110-411F-BCDD-8EE6A9E605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6F8FB8EE-0668-4612-B429-CE579D1248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55CA705-60EE-4A7C-A738-A251AF3CE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327D04D-4BCA-4F8B-978D-83CBCF1C1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57E609D-C749-4652-9599-B70B7ADEBB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7AE6640-8699-4439-BBF2-573005FEDA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4D75F1A7-A97E-4F6F-AC6F-25D3F79084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77B470A-CA2D-4D40-8FD7-1F3C45CBB4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45B6E5F8-87DC-41E2-9F16-7E078FEA1F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FF90B165-B78C-4E74-BA34-CD218ED872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897AB27-513A-4BF9-B605-BD04545647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FC7D534-6936-4F77-A296-999633DA98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2C77A21B-BE58-4731-BAFB-F4370AFD0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A4600046-8B39-4302-A5D0-C0FEEA0093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3728768-F6F3-4514-B397-2724D9938A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E487216-6A8B-434C-834D-7AB8A744289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90130FFB-02F9-47C2-9027-A2332AD10D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91263B0E-7123-4766-BECD-96433CA9ED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CF697741-49BA-44DD-B333-8615CFDA44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F2A97DF-5DE7-4364-9971-6249FB3356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C363A5E1-6356-4E33-A774-BB257A8985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DA6537F3-99F4-4F10-998F-0BB02186A4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13B1DB9-E2CA-43E2-8FDA-E890391795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B715973-A92B-4B37-A55A-42EB9FA554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B9430FD-211F-4C66-B107-ED4D2A0C4A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91E28FCC-1E52-4CA1-8DC0-B59C82A61F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1EB3A65-2109-486A-9AFC-8DC35AD22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E7785B53-36FF-4EE2-9AA3-F036F9831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91900284-2488-4DBD-BC6D-CE6986EB90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CE4C3068-FDF8-49EF-B098-DBC339D238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1AB8FB52-05FC-49D6-9494-6854F2C33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E24F396E-968E-4E91-A221-D5A2036077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2F3EC9A-E7BF-42F9-8636-4E4D3F7BE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62A2DE6E-47B8-4188-90CE-61D6EF331E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3BDA475-9DF0-460A-AA5E-9DB276C30E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89AC14CE-0241-4FB2-8FF3-A5ECBDE796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1447646-F363-4ED3-8222-813AE25084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313A561-A96E-496E-8DFC-3B3C03691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AD8A490-7C56-4C7B-8D20-0ADEE8D1D3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D253C320-714F-4E8F-A7D6-1878EF21F3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2C657F0-714B-448F-811F-1D88975AA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BA39AD8C-82D7-41B3-A11E-92D884F901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27E8B064-F4D9-48CB-970D-5D064F0B1F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34981F7-F88F-4995-A0F8-55B372B3A4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7EB3D53-A2DD-44C6-A051-26A74CEC67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B238F207-BD0A-4549-8E02-FA52F98927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755A194-CF21-4E98-AB78-E0D34E92B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98425C9-55AC-4C43-8D99-A3EAB2CD82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C164DE41-5276-4551-8B6E-B4B6685139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403C0FE-55FA-441E-9311-83CF032F9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E649B574-90B2-426B-84CA-85D70F26D8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8DB3BC-978F-4A48-9AA0-928DCBFC52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FB20A4F5-6848-43FD-BA17-3F568A278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72712DC0-8500-4917-B42F-8728E8DFE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3F833B44-5FA0-4446-83A4-EB2DC7CDF0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2283E4F5-C224-42A3-9809-D780876D7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38F5CEF3-C28C-47D2-909E-5FD8BB3EDC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626197D1-5B38-4E13-89E4-0310ED8351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17102BC6-6602-422C-9C67-E39AA82A64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E949CD78-F01A-420D-9188-EC8089D903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12AB626A-AEFD-4CD6-BEBE-EE8DF219BA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05828CB-4800-4BD0-B6B2-5939D41A43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2E909C44-E1F9-487D-9B1F-EA1EC6C3D5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D66508A6-FC82-4829-8F29-1C7B87D3D2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E0EFD616-19E4-45BC-9FB1-D3B1536EC1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5A2D5706-83DF-41A3-9D0B-9CACD15984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3C118BF2-18F3-45FD-8D11-5A627E3593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7DBBE714-BF6D-49D6-A5BE-A2A3447027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DD91A99E-81F1-409D-94FD-8403FC985E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F1D855E0-F6B9-4B23-B1F5-F67C5B99F7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4E93812F-C765-4F78-AD82-458CB0835B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67DE9A90-E393-4380-B028-52392B6595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02D9306-7755-4388-AF62-D3B45BD8A1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9F0E86EA-6879-402E-858C-47BF8328BE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36393C12-5217-42F4-9A65-84FF8EB044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0166567-45CC-4717-812D-6D6B238125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96E8A1C-5C3F-42D2-B37C-6651DBDB17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170050-51E5-4A5D-A484-ED937F4EAD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552E891-D17B-4A7B-A8E6-EB02037022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7CED0DE6-CD3F-4D6E-BC6C-91153303A5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B857897-962E-4EE2-B26B-586708D653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F076AF2-F51A-4460-AE71-44B7158349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223920A4-9CFD-49FB-83C7-7054AB7191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567819BF-D032-4409-A230-7F00A3D576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177C15AC-3266-4833-BB91-60A7CD182C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4E07333-028A-4F0B-BB82-89BAC45B77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93CF79FA-73C1-4B0F-964B-7A7FC03F18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4030171D-CB0A-4C03-A3FC-4777FD950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4A37C16-B2D1-4925-95A8-5143D55423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9C88E20A-D11D-4B21-9E77-D5278110B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A5008C06-AD66-4EF6-9A6B-AB24E8BB6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BCFDE2C5-9F9A-48BD-A2E3-34199FC89E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21604EA5-8245-404B-9775-9B94903AD5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2024D515-6F3C-40D3-BCBE-FF30BB719B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5CE963A-6C21-4868-8CA2-56A05E150B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E76A98CA-DFAF-4276-9E79-5504AFA1AC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143FB69-7B57-4932-B72E-5B9DAE392B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A8BD2AB7-803C-47FF-A846-004A22B98D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BBFD8F72-CFE7-43C1-8F67-4566D25E39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E8802E09-4BC7-4287-9833-2941141F1A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E981DB9D-9EDF-423B-8570-C040E35AEA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1E491521-60A0-42AC-BCBA-8723035B69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DB95F85E-F9BD-4F51-97F1-4418E393AD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3F58A2F1-635D-4A5D-88EC-ECFCEFC1E7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8E9B2C9A-4A01-4B0D-B959-08E640E856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BA9C7A1C-3A4E-409D-9087-F678D9B084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46BE7F3-72C8-4E7E-8AC3-2A85818EDC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3811801-4BE9-4975-9B20-7722C88546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D7066A7-ED8C-4150-8796-E061AD1C1E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45240697-E892-478F-9A91-E2132BE1BD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E3D5B95-6FE4-4AE3-8B51-27A35429A1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47CDFE99-C70F-41EE-8348-E865583627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61E509A3-3502-4862-9C37-B315AA9D06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55B6520-806F-4C01-B4CA-B01D234FA2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56BF77F3-9B2F-4D03-BE79-238BA8D67C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251AA37-636D-42F9-93FD-6FD099047D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787415D9-8CD9-4572-B8F6-97357F35C3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A5F019B2-7222-4787-BA81-4A903C48D0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502B3DD7-316A-4E3B-AC39-FDFA3255D8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82576BB-2EB2-4BE3-9ADA-85BB51863E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13FAF8E-F336-48F2-80DD-03262BE79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309E5E95-3AA8-481C-917A-750524DA06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FC15556-4433-48CE-B3F3-52373EBCAE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DF1EA4F8-7391-41F3-AECC-FC62F8868F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4C4A70-C56E-4C19-BA4A-79284C435490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FA56DDB-9A75-4995-9609-9462857F75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8E9481-5523-46A5-A149-24CC57010F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1549CF5-AA5A-4515-A65C-DBC2385763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7C6A969-987C-45BB-A0EF-31D5A33940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8F912E-4E77-48F0-9B68-4FC70BFAA1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45EFF8E-053C-4568-948C-804566F62E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942BC9E-1D5C-4BAA-B6EF-714C0E7B20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7ADD364-4020-4998-9401-EC62FA2C36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2677036-8A4D-4A61-AA55-8047BB3F82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11ADFEF-BC8C-4519-B187-B35C6F9540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99E0D28-6BFA-4773-8942-3F284F4045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74DEA16-E34F-4572-ACE9-02FFED7E44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34249A6-890C-4F16-AAA3-8EBABBCEC1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A15B8D3-DAEF-4676-A7F8-CC7844F925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7257B46-1C3E-4145-9432-456959CFA6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0B1B98E-1991-4AF6-ADE3-4060EABFA6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9EA1404-31B9-4268-8C65-115387BE44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4607023-38F1-413E-A186-67574337B4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E110480-1D29-4E5B-AE2B-2C5BF43D5E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A77C76D-FCB7-4EBC-9638-4228E5122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B07E8CC-0DFC-41D6-BCC8-623EF4B173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51AFDF9-0346-4625-A9DA-14C3B73113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A847A43-8D48-4269-9773-C9618A04EF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DC5381C-FB2D-476E-8DFC-29C99679C2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6406AF8-323B-4189-9DDF-A7C62DA764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94C79CD-7814-4E7F-9318-B7CA08AB06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BE15717-9809-42EE-899D-7157792B6F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817809A-4C5D-4A9F-8560-6B3D4A0AB3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C5C0F39-A733-43CC-943F-3C063800C8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8B2D4AF-3C4C-4F2C-9B9F-82E318DB51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3DDE980-A62F-4290-B428-4B82BB45EB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6D7A007-F118-421C-A898-DF6ACFC5D0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4B54E83-C734-45AA-BA75-62B2818F96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2E036F9-413A-4B6A-B0B2-A9847F07B8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7533971-9F0B-46FD-8E1A-E0545C2D63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C6E1AF4-9A38-46C0-9DDD-3CEEB01583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0FDAD2F-D234-4556-85FC-124AFA7112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1A747A0-7428-4335-B83E-A5D1CC879E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508AED9-3689-4F1C-BE4A-D2CC1DE88F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31EE592-625C-4468-82AB-78A27D7B9A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386C774-A7B7-44E4-B67D-707E9A1C00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FFB226F-207D-448F-9B64-7FB8AAAEDE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19A53E8-AF45-4DEF-8A78-CAAF43017C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50C2EB3-F7D7-470F-B1AA-5797959695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2D6683E-9A19-44D6-8F61-EBA8E990AB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32787A4-DEFC-49A2-B592-CA1DE93B92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07B6573-904A-45D0-A54B-84D23DE130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392912F-4FF5-4DF4-900A-42D2C427C3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CBFDE62-0FB1-4FA8-A19C-0A445F6366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863C827-6369-4985-B8F5-4D1AD04121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61DEB29-4022-4F81-9C3D-CF1041A077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66F2B3A-6698-4436-A553-6CD507392A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3529126-A8F6-4658-BF2C-F81CAD1D64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C912AE78-E4B4-4079-A0E0-63A3E2330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F410720-38A7-47D4-9B2B-D073712521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64F03C7-4271-4A39-8F8E-14DCB116A0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F51B9CD-5F8B-4AFE-87AD-C23EAD3ABA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23E1007-4162-4830-9CF3-04BD135A57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E3C0B9B-972F-4739-928C-2974650B03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7BF54BD-D8C7-4D73-ABF2-3D493ED143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91466C9-53CA-4412-8B26-78F1EE327D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C296081-A18A-48B2-9316-C024E08C87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ED7F417-653D-48AC-8CEE-460F44A923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78DFC89-D397-4C20-84D9-B61F73DB8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8140C15-6108-4528-8245-C2973E7701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9441C03-C7E9-445E-AEAB-4D16C40453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A52774C-5FE6-4834-846B-F6C200C36F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2A733A5-3F41-453C-A3C4-774787998A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309185A-7E0E-4771-A786-3742EA5296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DDF8F70-EDAC-4E20-901A-01DB9320E1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E75B384-B60C-40DC-93D9-D8F56084C4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0C5A2B9-0E04-452F-956B-3C717A49FA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785C7BA-4288-4772-898B-35F8DDCC72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A79CD50-538C-4D89-B729-04A179FA7B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764398D-F3BC-4C3C-8840-A30B8A2761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9B34DC4-AD9C-42F6-87A8-144A431DCE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942B4A9-15F2-49B3-88F4-816933793E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3B5E9D2-596B-4BBC-8B9E-53D2FBB5BB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B9D4B62-0273-45B3-AE2F-D22A637DD7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1794FAF-E292-414A-B6C5-CA2F19A1C9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AD518C4-EBE5-4A2A-A35B-6A29480E8F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E3022CA-1B78-4F11-B707-B7702DAD1A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8A9C9F0-F9D7-4654-8E55-880C0CB28A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CBF89E3-C5EA-4E12-BDAB-564D43E4A3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3034037-A3BB-4AEA-8EEF-53A1A8FAC0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E0CFE7E7-7E55-4E65-B1DF-16131CD343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AECE95F3-46E1-46CE-B402-E6AAC47360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31EA1D59-8F99-44B5-BDAF-2F45453DC7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3856018-CFF7-4C9A-ABB5-66A5966647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21A3717-4EC6-43D8-BD73-0E352AA338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C2D7C467-7C0E-4348-A21C-CFAF4B62060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A49DF5F-2A68-490A-9BB7-2C9259062F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80E4F1F-1909-414F-94CF-6592F55F2B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800C2A4-4960-4331-8A20-F7B832D4E7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EC10FFB-D4EC-4590-9C4A-96796ADC86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95352F3-3634-4AD1-BEA5-554BC4B8ED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C44FB04-65B0-4CA9-A9CA-69BB5F5B9B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C09417A-AA44-41A6-82E7-A1EA553CD0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36C75BD-F0E3-49F8-BF64-2B186DCAE6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5EEF63E-7461-4691-8ED1-9E64B5EB06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4BC97D0-0CD1-4E93-830C-65EA3760E4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5C34FB8-0D1E-426C-ADFF-1683F4D55D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82CAD0F-7773-468D-87F5-9FF87C5DE3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A02C32F-C409-4D30-96E2-72D5B44295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2012C26-313D-4F67-B403-8B14AB9BDF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D64988B-B5B4-40F4-9515-FDE8262A98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C1505E5-A982-4CCD-8A57-76610ABCED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EC9192D-C127-4CD8-BE15-20F157E93B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8A1D70E-2EF2-4B49-BD59-C852F030277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B1CA03C-F75A-4539-A6FC-BE6109B477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13349B8-B77E-435F-8729-BD4FFA2C91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F041B85-88D6-4510-B4E3-67C4B4CB5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E1EA7024-7E54-42D5-8CC6-2B0EBBD065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15414A0-6A2F-4EFB-8860-D74BCF7D76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6DE5777-47DA-470A-AF8D-EE761EF2AD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73741CE-CE03-4A68-AA78-48F517F58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A2D8C83-581B-4326-94F8-F5E9A98BDF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6FB4774-9803-402D-B864-D8D9C083CC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C50830F-1963-43EB-9F8E-5B161B4EF5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C0651878-1472-47BD-BA54-284AC0191F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0550EB6-18EE-4A43-936D-83F5B346E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4798875-C427-434C-A2D8-46C54DB3E0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1529C35-338D-417D-8978-DBDA191D97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2570EC1-454D-49FB-A5EC-F499BFA74B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A78F318-2BB5-4D65-A9D0-D4A03F660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F74D31B6-F885-4DD4-9709-32984E9514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67A5E16-0900-43FA-A3F5-EBEF197387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4577D96-FB71-4AA5-BDBC-A25CDF2AE8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26590F7-014B-40E2-9E60-1A6E908415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5283291-F700-4765-B1A6-2478237369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296BE8D-E56F-4C6C-9704-1576080455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A95D09BD-A48B-45E5-91CD-29D8C6D586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20A2D5E1-63F6-49EE-9B2C-DDB3EF327F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1F5560BF-EE90-4FED-B7CE-C0365A491E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606817A-2400-4F30-9CE1-4411419F7F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2B5D3B0-1D54-4A97-A4A8-87856DC3B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CCF0FC29-995B-4941-8DCA-80575C18DC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B0FD3D7-F404-42A7-98E8-6CD179E562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9121BD6-3AF2-403C-865C-0B13775956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DC04EA83-6B95-4E9F-8849-704F94418C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934FC89-0D53-42A6-AE11-5BBC91415E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8A26AAF-0FF4-45C5-81B3-7FB3F65C16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5A897E9-1170-489F-A090-BA83459927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02D6C03-112A-4BD0-9F29-683F7FF806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094AAA0-2621-4300-A898-472CB6397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0D888AF-7A44-4031-A4DD-0B10B9BCE1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92113539-C509-4D80-B81D-530F3B2191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79D7EC8-1DF3-4E43-B610-9CADFC0DDF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102ED58-3615-42E1-ACFD-6C6C9E6343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05F5FEE-0997-4800-9FC8-2496280B0A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44C2F17-F2A4-4484-8DC5-1AC5C67CED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F7695874-AACB-4BE0-8A37-09BFCD9660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8D379A6-01AE-409C-9678-44D77CE7F1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B7A7566-9D59-4B41-9FDE-1AC5DC894B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98CCABA-809F-4633-8774-45DCD1B30A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9E59E2B-016A-433F-BBF8-9F05E3235E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5221F6D-5DFE-4715-987C-82052E331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EE61763C-2657-4B61-8B5D-8C4A1794C0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9108F2-46E9-4A95-8CCB-D80A0EAA30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40DE012-7E12-47D2-81EE-595E2740D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CBB80DCD-E797-40C2-A855-572547C4B7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0729CB4-8F75-4883-B63D-0F1C9586B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7C0C565-5901-43AA-9D18-B9712F3966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6A3C8574-6310-48C3-8529-F6E0F58B1C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CBBF74D-9A5F-4D1A-B815-1D16CCB82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DB47B23-CF28-4610-BC09-F4FC17FD81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8C4B632-8CBB-48E4-8AA3-F9A476F7D6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0F01247-9390-4474-9B3F-747B6DCA5F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FD69C92-194D-4636-8716-059781BBF5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28D0DD1-001E-4D0D-95A8-6984C704DF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D9B52684-248D-4715-BC9D-4F0046AC4D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4099110-51BC-4160-AEF9-B62CFD9238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5245B9C9-84DD-4F04-BD12-9287A38F8E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4C87DD9-FDDD-43F1-A96A-501C51891E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6B5D9FC-8693-4773-8FF9-5DFFFD3579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2283600-2E51-4775-8DE6-F7698104D9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9F44C53-C04D-4A0C-B330-303CBF3F36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8D64B17-921E-4BA3-B701-A228A0981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9D2D06F-6849-48B1-A58E-5AAA6E6DBA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4D11E84-3453-420E-9FFD-A30F5195C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BD68458-9285-489E-B7C7-F0A4BF661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8E52E67-0320-4E1E-B306-390C6D9F62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11659EE-18E9-4A1C-99BD-BCEACF4AE4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8803C42-AD19-4DCC-8D3E-E55F84DDFC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44D986-ED2B-45D4-B179-40FC3A99E1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D02C673-08F2-4951-B361-F780AA0750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42A8DA5-D465-4EA7-B260-85ED7FF451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94CCA4EB-9CB5-4F8E-AE26-68406DC824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7DCF38CC-D185-43D8-83C6-F37712B311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2623F19B-D2B2-41FE-9ED5-206F49A5C7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F6180D6-160C-400E-AF9D-01244F0512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064F37C-B863-4F69-8708-33D0FC7FC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5F3DCD8-CEA4-497F-8651-0B373663AA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4302271-6579-438E-9A22-B2F075ED72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5C69BF6-075E-4EFB-8E01-EAD142612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D5A6FDC-19C3-45E1-B0B7-D08C43A43A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48DF2C55-59D0-49E4-9BDE-8296AF0990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EAB8D6D-35F8-4345-B8C5-A12E5BE4B9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DD637E1-899E-4EC8-B9E8-F6BE29328B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C879514C-CC3F-4535-9A60-59317D739E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3D156477-3BAC-4F33-AD8D-529039BE3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9A0FB01-0B0C-476B-A436-6C2FB147A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BC705157-BF52-4011-B0A1-7ED5BA3748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1C24533-E1F1-44AC-B111-D663B7A1E6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C67F027-27AD-4137-8B68-05A42229BB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A7CAFE12-43C3-413A-A5AA-BA12F353DC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0703CD6-3806-4C5D-B968-13837D9FB4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4DEDB23D-A9C7-4840-ADF5-7A1C273345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6F681A4D-0D1C-4484-AF14-5DCCCC1135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23D13D1-B685-4AD9-8C38-4907647BD2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2FBB47E-71B5-4F61-85DC-4506AAF4DA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2BF0A63-28E2-4F41-A54D-7D1264D873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A71F90B-AF8E-48B7-9DF4-7F0E84DAA1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89B5BB5-0C12-4CE5-9A52-0C8F395C7D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50FCE224-CBB1-4546-9125-B0FE79A8E3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1069B0FD-C7FF-4896-9E4D-4AAB0B1B4A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592C283-3251-4544-8D07-4757665CE3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DC8665B0-F157-4620-A2FC-FD2CC39DCB59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BC4EC436-E3CE-4048-AEF2-FAD43E05B3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5C2B7141-A31C-4124-B9DF-24AF48D79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A7ED5264-09FD-4F9D-A82D-5165349C8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ECF7BA7C-CEAC-48A8-87DA-F7020EB16F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180A57B6-E36E-49BA-9DCE-F0C3893A19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2C1B7B8F-5FD0-4C15-A09F-348021FB5F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66B08D4-7503-4941-B8DF-6190288819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3237A94-2D92-4E5B-AAF4-DE9DF1F260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B69B3BF8-C370-426C-A8CF-80EE7A66F5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707B8405-64F1-4A2B-B3DF-005E0163AA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663C729D-619B-41AD-A3B5-51C375230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8B0F524-F2F3-46C4-A3E1-CD0DBFE17B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005CD1C-131C-449D-819A-F6BF001A13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99A217C5-A6DC-4D75-B99B-05C8A6E4D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7FEF68F-D6C4-4488-8661-0635ACA19F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B133290E-556B-4566-BE51-5C83168C40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75DCA80E-3F02-42CF-A924-BDEF4E49E4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8724ECC-B6CB-4BB8-8411-2689D3E5B4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5B594477-1AC8-443B-B152-4C257602A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F4FF8802-0645-431F-8D2D-627BBF832A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7FC6268-021F-4FB0-95D1-4BD61D62C0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1E97B0C-D97A-477E-82D8-E4BE3BB43B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F852E5A5-EB07-438E-8B0C-5C214B3DC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9A7B00FF-349E-467C-B4CC-FF0FBF9D38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CE919C66-005C-41BE-81B1-6E63E65A51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A8BF30D-0A29-4F77-8725-1DE30B71F2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B063B4B-2CC5-4B6F-B9F1-77E5F3541E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9162D39-FEBF-4177-AA48-5529A34612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79768B2-A30A-4AA7-A21B-6E51134B73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630D5B01-2D54-4C21-B33C-4D92C262A7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447D251B-EB32-4A73-891A-3669240588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ACD992CC-F4AE-4629-93E6-683A634374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733D0DB7-4C7C-40A9-886B-FC70D7EB4E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4FB9F2C6-428B-4BC0-A127-C60554558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CB91AB4C-1F4E-4AB5-BDB4-DFA89723A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5DF4A353-4197-4CB8-A77F-694ED3104B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72A96C9-4654-4087-A464-063F335D0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C25C0F39-6815-499B-A60E-AA61EDA933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F32A995-C045-465C-875A-A037D1506A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1A659AD2-D676-4180-A16D-15FF6A3043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07D590D-0CD0-4BB8-87D4-58644462D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839FD4F-F395-4D67-A46D-52D33940F8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6C34E290-91BF-4944-A238-A26BACCEE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380F1746-EA34-42F3-89D3-28912D11C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9E56033B-20F3-4DAC-B5FE-5A416CB77A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48D65850-1DF7-431E-A717-61B1AA59A1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1E2D287-2A19-4701-A692-78163F0C67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E3BEADF8-6139-42A4-8AC9-56E344AD16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157D473-A179-4BD0-B211-B733381A53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52DD10D-58C3-42F5-8200-D50D0732F7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282BC1E1-BC5D-4FC5-9FAE-01FDF34F2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645F034F-DE85-48D9-802A-B9FD00410E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39A7B5DE-89E4-4E72-AA68-A437D388B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8DB35EE0-CB76-4A00-AB26-A92207C792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CDA49212-27AA-46A4-AFF9-0A9B349AA2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20BBD09-6518-49FE-9F7E-00D3F0B756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4F5AB6A6-E122-49C6-8FF3-7C167A0538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FE8C3E1-C53A-43CB-BF0D-374A043A87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88C210AD-F141-4F5E-80C0-B0FCCC6EA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B5D27A07-88F0-4192-AE31-27F90359BA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A92F7A9F-1B23-4EB2-8927-68AFB073B4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47A6531-018F-4188-85AE-4C4EBDFA15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7B1D948-F906-447D-A800-A67E1387CD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CD36BE9-75C2-4FFB-9392-1F51FEEC71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58E8CAD6-67F2-466F-8073-A7308FFB6C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BF9C9C9-77E4-4D84-B8C4-F97F0D8FC0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BECC868-7380-4747-8A8D-6902D2AFE5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1CC8E3B-8540-4A32-9522-44E4832C7E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097B998-A5F9-43A3-A516-9EDFFAA21F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DAD7B675-A73B-4997-B789-52B5C6959E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899E6500-F631-4AFB-BA38-78C8CC80F3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A3E9AB10-03C2-44FE-80DE-84B27548FE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DE719B99-9D5C-456D-9CA4-D861759770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2771AC9F-885E-429C-8C37-D9532848C5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DA519508-2708-433F-88C3-01A72EE90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9EC6746-AA1D-40DF-8DDE-335D22DCCE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E9CE4C31-775D-45EE-8733-0CEFE9DE0D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C8988983-F3BB-471B-8218-411F9BBD4E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79F1E85-5B35-417E-B801-7A924D4F9C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C9701991-55DE-4650-9DA1-0883C77D2B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E2923F77-EC2C-47BF-9B99-2F0278ACB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F703D9C4-9793-4507-BE7F-73BD7513B5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7C4437F-D5E3-4C37-AB7C-420EA2E12C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A9D69A7-584D-4368-A967-4E8B2AB84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078D358-F933-4708-8A6B-1F6663E49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9676A17-40AB-4891-AD87-2C267FD77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12E573ED-14DD-4F96-9976-797CF8CA6F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E07B8163-F83C-4357-A169-A2DE13DE26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1CE0F897-C8EE-447B-B909-23ADA0D3BA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E8ED638A-1EBE-4D5B-AD89-D50CF516EC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B2FC3599-C518-44F1-A681-4B0A60F9A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764EB965-E287-4962-8583-880FC44C3C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5D9C309-3404-4007-8A17-6F1AB0A406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AC78F56D-F293-4269-93E0-7537BEABAA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7DC74C3C-F710-4AE9-8FE1-BE78B2749A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216CDEA3-0C68-4DCF-867F-E50394AB67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E9B7C6A-59E3-4B65-9DD3-78073738B2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9355D948-26FF-4564-A6FC-B43597F406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E7C3F741-8049-4182-B110-49A107FBB5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CAF84487-7D61-4DFF-A792-6747D3C4B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BEE2C0E-9827-4E8C-BA64-0A2E8449D9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65BA2F4-4E9E-4713-8520-EF0E9C29E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7428370-3634-4584-B930-0542C2E46B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2834D447-EE46-40CA-B4DA-8DD4B808CB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179222D-BA63-41C9-8A66-0C78E540DB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80C8109B-58DF-4355-92CB-24BC6AEA1F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7AC8B0F-9987-4075-8F1C-66F0558215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80C70F1-F9CB-4702-A49C-B2954EAAFD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37DF2C07-D473-472D-9E50-A5451EBA9F8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168A0F34-2810-4566-8DF9-0F8BD1E122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8D330B33-EEEA-4A5E-831F-6434F67DC6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83156831-E193-45E5-A194-CDD12C32B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A759BE3C-E65E-4702-818E-85524762D6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770447D-9C9E-48B0-B977-6A335282D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1A054F7E-D3ED-4CB8-A4B8-8A20D9A462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947C98BC-25F3-4624-9A4B-D5A1DCBAD9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2656AFC-A890-4F7B-A388-588FF7D987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3A8944C-1897-4A19-A5BA-3C948AA3B0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4F7B242D-5DEC-476E-98F3-0773A50A23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34505E3D-B985-4D84-B534-1D87DA4CC1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733F1C9E-77E2-4FFE-9BBC-4F78BD3766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73C57B1E-7F6E-4A9A-A8FD-78F984A3A3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A8A85AF1-4010-4BD0-B460-AC86D8ED30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9F7A782-E78B-495E-B67F-C0D1F7FCC0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79A8CEC2-84BD-4BF3-911C-A96E98FC7D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8647AF50-936C-4B50-80C8-50B0AD08AF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C387A4EC-E4BB-4773-B4A1-D0C1BE380F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FD54A9EC-189A-4CC1-A8FF-2E4EC43FB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61CA517-D63D-4203-8877-4C661F1C2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2BB2E3BB-8B7D-4D8E-97B3-CAB787BD6C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DD037170-88A9-4E33-9803-83EDD280AF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DBD2A77B-EFF2-4B21-B038-F805FC3C39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5525B9B-5544-474C-9E3D-9B071263A4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DD8AEFD0-CFCE-45FC-BB09-CE0F1DF054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F600287-378C-4D61-9ACF-1BBCBDABE0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FD0377F5-2B46-4678-A6B4-42B362BBF4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ED4E12E3-130C-4864-AE75-1FCC03B26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351913A4-52C5-4053-A293-7A15024635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9C81F5F-FF6E-431E-A46B-498CFD3CC7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4D29E578-984F-4733-916F-38A08C0447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83BBC5B4-FF8F-4822-94B5-19956C9591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60891CDD-8E83-4A21-AF37-97E8993BCF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E779FE94-1F2B-4B14-88DF-9280EA4051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D06E6A1A-12ED-442D-9BE4-B9EAC87FFF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D4462CE-C34A-407F-8192-94B70EE62D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532D7B01-D6BB-4A5A-BB23-0500A536CD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33CC9237-B54A-4B9C-83E2-6E5F033B3F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01CF46E-5AE5-47C4-81A8-538EF61D3F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6407C1BD-772A-4DE8-B7F2-3207D12802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4CBE2C5D-43D0-433F-8D35-E23101ACB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C6ECA457-E4C7-46A6-995C-524790A962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9084DC3-751D-4881-8D74-412C2FF24D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ADE4F2E8-C486-4FD8-83C4-CFD9236BEA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4A74ED2C-041A-4B9C-A720-B1FC45C7E1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7636C604-4C4D-41E9-9C23-5EB443CF27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BC4FFC9-024B-4BFD-9A09-84B44D327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39819377-4944-4E81-892A-316910A8FA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BD20D728-22C0-40DA-B035-CD24C59E5C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4855681-47EF-44AD-80ED-821FE6C8B2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622821DE-920D-4B6B-B051-904428310A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353E32C2-AF53-4A96-A1D0-50FEEC6B1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7CD31ADC-39ED-4C5F-9221-7EFA3F5EF3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68C51C17-2BBD-4A27-B59E-5F2905E9C2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489D117C-5AE8-4064-9D8A-006C47C965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565E4AAE-4A33-476C-B2F4-240ECC7173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F822CC1D-1C2C-465F-8944-A71EFB802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528256CB-5D80-4CA8-9B1B-20BF03A98C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D5028A5E-93EE-447A-AEE7-4E319FE90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CA406181-066C-402C-A65A-40BBAF07A0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99DB93F9-8EC7-4B67-81E5-C8299A4B5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B3FE049F-B200-4C1B-8046-3E4689C8F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9A87D3DE-2BC0-4666-BEAF-CFC6ADBA1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1BF91C0E-B76C-4EE7-97D9-7FDE8F768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18FCC54-E77E-499B-BDA1-AFEDB83707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AB127425-4E08-44AC-A75D-BD002CD63C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E1CD564-1AEB-4509-AE66-75EA8D34AA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DC2EE896-C827-420D-8879-D340E05206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3A629AA4-1D55-44E0-A2F8-063A222B6C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40FBBD88-2BCE-43D0-A9C5-2B4B520BB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BCADB81E-E815-4E9A-8533-B1585811D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E2F48C48-6E42-4DA5-87CC-E2E06E759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38B84A77-8580-45CE-87D1-84159CC0B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8964C00A-BE03-4FB5-B043-6F7CA42867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B01007C8-AA4D-492A-A3DA-7B182A037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6BB0516-A54C-4E3A-B704-FA1ACC5B8F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8CC80147-67FF-460C-8658-A32033D76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A4216B67-B800-4E80-BDF1-7CEB67FAA6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5D57284F-040D-490D-9164-FDB99BE612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59F40011-CE0C-4AE5-96C4-27CEA4052B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499F8A4E-5BD8-4098-B223-41B902D57E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6C2C9805-2E5C-4478-841D-916B023050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1B37C369-BC5A-42BE-BE49-4E1AB3E2CF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616E8E0F-2632-4D9D-9421-7A475FB565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67B966FA-C113-46AE-8B0D-E6C65C0F8E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EE42ACD-7AEC-42E6-A753-B3DA7135D2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11182ECB-BBF6-4972-A6F6-F3A617D648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CCFE8379-1022-4DB7-8D6E-FFF3F3E21A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90BFA3AC-4DE4-445A-99E7-684F71945F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54540759-4993-421F-A70F-CC103A0DA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8CEF9B78-FD6C-4250-826D-EB798975E7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276C6CD7-C1CA-4947-9202-2A2C18B238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8B46D56B-5C6D-486B-89D1-8F5BFF53B2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1DBE2B76-27C6-44C3-8EEC-38B5E462C1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43490727-BB44-4F87-A79E-2165F7400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DEC1481F-6C77-4158-8269-9EF75E174C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6785AA6B-019D-4E90-873C-7D7D655C3C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6520695E-7007-4021-AC22-29C32E3BB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DC3C09EC-2A43-48A2-AA37-833C151F0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FD804FBA-157B-4C6F-A9F1-1FB018A6B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9812FAC1-3AD6-4037-BB3A-9E9830181D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73D40F2-8E16-4020-8E0C-9CED3BE054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E1FD9E6-7AF3-414E-ACEE-50E79853C5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BB0A5AA4-D16F-43BC-83D6-36135D848E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7D82690B-ECFB-4829-B9C6-9039ABADA4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6F6B77C8-8728-4D89-905F-D5C9B1A4D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6611EBB0-7014-42FC-9171-28B969DF7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BE42D28C-19CF-4101-9602-7AE8FCFD7E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A56428-A3FA-4D0E-B094-2063D756EBCB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56C643-87B9-474A-9EEB-A1C49BFDC20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A65830-EF17-428B-B25A-DEB1CECF51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274E112-272D-4964-ACC5-3DA98B78DD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CCF78F4-21A3-47D9-B46E-8573F80BB0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BCB204A-93D5-46CC-9DE8-C94874F239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51EBFFB-B2FA-48B3-8604-BD50B0597E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DE3B088-391F-488E-81E6-0FF41B63C9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C3CED2B-81A1-46EA-8498-5835A9EB98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ADAA78C-FCFB-4190-AF8B-342D35D443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0B91C42-7134-44E9-8916-FF771C34DF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4675F00-A731-42BB-A5A1-F2A8B726B4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5A88A4C-8B22-45F4-BD74-6EBA917917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829622F-A47D-408F-93C3-22EE1D4DE1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D076A6-4394-41A9-B873-B6B1F28294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2369ED0-2BA8-4134-A416-3B1679E979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4739B23-3501-4456-8757-843A8316B7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3E2D929-E6A9-4BA7-A3F8-76C071B98C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DD43A4C-2526-4686-BA44-5358D21309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8CA3F48-168E-4EB5-8248-E6DECC5AB3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7B34A87-7195-473B-B778-7A6821F93C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4F6527C-8C38-4C31-B51B-BA0EC4BF5E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355E286-399C-4705-8849-79E9D8F7F8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98C29AA-2CA3-48B8-AAF3-BCB62FF249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DE4FA9E-8DAC-4A6D-9E0E-A21CD6F080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DBBBED4-8B31-4DBA-8124-CE0908315C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C37AB7A-0AE6-4BEE-8830-6CB5E1178D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1ECAA56-147E-4E78-B7A5-4089466BEC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784110B-933D-432B-B6C8-C01D15DFF3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E091655-F0B5-47E0-8FAB-EE1423073D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32E83BC-B8B3-483F-970C-68DE89916E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53A2B7E-DE09-422F-83FD-B6AA97C462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2D60B08-91D6-4AB3-A447-2BBF86D520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24C158D-FFB9-4798-B320-840D8CA53A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8218AD7-E354-422C-86BA-C3D3DC8054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BC2BC49-478B-400C-8128-4214C7CDCC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0D8854B-C180-45AD-8913-BC8B8CF040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9DD8727-E680-4517-9724-AB70682FA5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D5A3630-CB61-4996-9E3A-070A7EF0B9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EC06DAF-D96C-4114-A5FE-D8A1389F26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87A4778-2F18-4198-ACD1-E18267F573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93C4FF8-A340-46C6-86A3-E9F497E53A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06A21BA-EE61-4021-B0ED-2B0C4E2221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03EB346-6836-4AA0-865A-A40658C551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8EF4B0B-74BF-4A8A-8E17-12956CBA0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6ABF1F4-0927-4604-857F-CDF301324D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490F9E4-6A42-4CF6-9968-445C40B463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C4220E7-F6F7-4C46-8975-CF2CFE2763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16B24E7-9F7A-4878-813C-0E2AEE3439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1EB99A9-D8F8-4854-8102-9E4CAD43BB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DD5DA8D-F6FB-4F8A-BCEE-F8F9F49DFB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9C975BC-F1C1-4D62-8491-0897E35C29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2909B25-D821-46CA-8C6A-763C8BC926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6982070-C89F-4EC1-901E-EBD63A9718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A8FD2AD-95B0-4D9E-A846-1550E30D25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79D8C46-CCB5-411C-B250-2CF4F460D3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D988E4B-C838-43A9-980E-2A876DDD6E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AF90738-D5DF-4F0A-9686-20623410A4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B39CFDC-3D6C-4093-9899-495F24779C9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A5A1DC1-B862-41F7-88C6-FCF5C36AC8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B675FF4-9621-48C0-96EB-21B1A176AD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870F068-D670-4217-8952-150AB86008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34C6BDC-DC37-4CD2-96F9-4D3A2497DC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10EC999-250F-4BF7-925A-3C43BEF95A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C39D1DA-42A6-43F4-ABA4-D386683891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9208B46-0A2A-41A2-88BC-D6779D0C30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10DAD37-EBCB-4C0A-A7E6-3BEE1C261A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972062F-868F-4202-B8DC-E55F8EA8D5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D02CA2A-12FF-4AA9-81AA-59ABFE287E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EAF7E3D-52C4-4F86-A1B7-7710B22998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790F0D4-02DD-4EBA-927D-E17635D688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CBD3319-CFE8-4A24-81B9-68979AA7D4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0EE4B8B-8BD8-4C74-A95F-85D942115BF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2EAE364-1D1B-460D-AAF1-1B380E8AC3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F65EFAF-C6D3-46E8-8C19-778096D456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A9DBFFD-5A0D-4A30-9C5C-9993E34700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AE3B359-7022-4AD9-BA1E-1716802CDB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9F3A4AA-32F8-44F8-BE78-87E4B01AD2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10CD471-8A02-4307-AE92-6BD37FD27E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782EC45-2C15-418C-A526-EA2CE7D715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2F3740E-A4D0-4CD1-8DCE-CF89E30BD5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B0C0FBC-E8EE-4CD0-B797-06C9CA6FC7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384B73C-799B-4712-9A00-1B9C752A74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44BF706-C74B-447E-85B0-7EC39DC88A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D5AD0A5-A9F1-4041-AEEF-94E3F352B0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305719C-BB2C-4229-B554-055510FF91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0986F49-E518-4716-A46D-85AC7035A2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021FA9A-65BF-462C-A4A2-1E25FD9178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F49E06A-6D7A-4971-A672-551891DFD1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52DAB0E-9FD4-4FD5-8F0E-54DC050910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CED4B19-2BCD-4FFE-B8AF-03E14A99B6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0E95725-050C-428B-99ED-EA8F6E6A09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2EFD04F-F57A-4C0B-BD09-3AC65AE0D3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7ADDF61-AAF7-46F8-A5D4-FEF2F9ED8FF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3112197-35BE-4413-A553-9C90A8D227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7A34C65-9F2C-4597-A3CB-5537E3640B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2973538-CE83-40D3-8917-90E6753112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FB4440C-FDEC-44CF-96DA-F802DE2CA8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AC85BF4-F05F-4DE3-A316-91663792C1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BACFE33-3016-483B-B799-B3E2B102AF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9BF01E2-21AA-420C-BEA9-622417889E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45DD946-3FEF-427C-B171-482788F639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FBBD0BF-4ED8-47F6-838C-2D7002BADE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DFD988D-033B-4B60-9EA1-BFF2FC1E71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90590AE-DD9D-4F28-8117-8057B056DA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600125D-285E-4784-B273-74DCC6D368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9B0589C-5C7A-4578-AFCE-E9814AC941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B0CEE79-6006-417B-A29E-300D92689F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4E24814-5744-4E01-A602-74F5E6B9FC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20C47A3-90CB-4AD7-AF84-1F1B91FBCEC6}"/>
            </a:ext>
          </a:extLst>
        </xdr:cNvPr>
        <xdr:cNvSpPr txBox="1"/>
      </xdr:nvSpPr>
      <xdr:spPr>
        <a:xfrm>
          <a:off x="6870188" y="1116371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0E50C6B-3FC6-4ADF-A027-468DDE38F83A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103AA7DE-482F-4BBA-B266-CA17CF8E2EE7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3CE49AD-9B9F-46AC-A135-19527D146617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2B5DD1D-D934-4EFD-9B03-FD3E6BB83A5B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1E6B931A-E42C-4D7E-B482-5C28DD18979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7CC7AAB-342F-4128-9A72-9C8829055C5E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FC93806-6823-4FED-A569-944A2CD11CEF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592C133-2AD1-481E-A3C2-7CBCDB1475CF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F9C67D5B-5ABE-4F72-B78D-CBB5EBF3D7B3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481F6AC-9E2F-4D53-BFAB-9272280C3C13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4BB8EB37-D2AF-43D4-9D5E-9EB1F40A2BBE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EF86E8AF-1128-41E1-A49E-4EBC500F9A8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1E3F547-C32A-43B3-82BF-821F31BC23CA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C377CC1-E5F5-4D12-B217-D33BDDF89BE5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F79E22E-F31F-42B0-997A-FB4EF0BCB7B4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1BC15949-A039-4DF0-91EC-5907581BC65D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A7E2E744-5DFB-4256-9367-B352858EE5DE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114E635-7262-41D5-9200-11744B28F055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BBAE325-3F34-48DF-B9C9-A9080CC2478D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9B84BFE-882B-4748-BF60-0F09CB24B6F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2619355-B88D-4EF1-BDBB-E2C7105C0C91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AB12CA6-91A8-4A42-A720-0C0A43E5106E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917656FA-20AF-494B-8494-A7F12D01D44E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0AD6961-A5C5-4234-98B0-0801A73ACBAA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68916842-0FCF-4D60-AC54-840C6EA1152F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70B11BC-27C6-4E4F-8542-DCEA693C4D3B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87D0A202-675B-4632-8BAE-C3244C88F26D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8E4C9F9-DF75-4FD8-8DD1-AE55FE194A7F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4A5DEED9-6086-4392-9C8C-DB7B35E0BCD3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EBFFBCB-B7DA-489F-87EF-AA08D92D4236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FFF50EA-15AF-428E-9710-32F19A094089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7E6ECB8E-8CC9-4279-AB75-8E25EE817C25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8077BEB-81F0-492D-B643-9351A1E3F413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E918C72-E892-448B-AF3D-B12722AE0B26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8871BE7-8CB1-4CB4-AAD5-BD6385BC70FE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C1D21C9-58E2-4C56-AC51-31BAB5A6A8EC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1507A6F-A25E-40CE-92DC-095AC148206F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9D595BD-6E8F-41C7-9D4F-A33BBA93789B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0409907-6689-45C5-B536-B4E07E150EB2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85D373D-2E7D-4BCE-A331-EDE0B48147C3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DC728BD6-EFA8-4537-B7BE-930C487AD06F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43283074-EEF0-4E10-B35D-5961C9A699F7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86FA9556-D79A-45B0-BCC5-52194CBFBD33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CB24AD51-C6CC-4600-BABA-D221941D7227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866F5A9-680D-4A8F-B8AE-CDF5476647AC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DF78839-399A-41C5-990D-CE6A0DF8F1A5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5394E14B-732F-4B88-A927-FE0951AA0CDB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D035DCB-6DF8-42E8-A99E-408D3C97636D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EAE9F7A-483C-4A14-A44F-D414E812EA52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1D1E115D-D4E9-4872-B585-44EF0341303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512B856A-838B-435C-9226-754F0B6F30DD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9FB9DA0F-F01C-477A-88B1-50413949EEE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391B4D2-BD23-41F8-97BD-DEFD13EADBB1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901881DC-0C14-4367-B813-EB67850FFA2A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EA931880-9418-4145-8F47-4A04081672BC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B5390FD6-4E02-413E-9D61-5F0897D5CA48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2364382-4C1A-4579-B8EF-E46D4720E70B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EACDACF-918D-4F22-8940-0E8576FEE33D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2C0342-B9AE-4DF0-A665-DCF24150B311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558BF39-4625-469E-A321-2E602763ED12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A0DC78B0-6F05-41F7-9998-E825C8546ACD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7E6F4EA-9388-45A3-979D-AD3035BE2BCC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466639F4-E066-423F-A3DA-5D0DF8218B7F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AADFAE5-928A-4001-B4CB-41D5A46D4712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5FE6E50-1C9E-4F88-A2E0-17A460F9FAD5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A97B6F79-B6A3-42EC-9898-1926728ABC77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71A1EA3-890A-4445-8857-F415747D6F29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904AE58E-38A1-4CBF-B50F-44F555F55FB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84AC4F22-08C3-4E37-A830-56635E103F41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5124ABC-3008-4A55-9842-6FED0D8597CD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7AA5B12-A191-484A-9DDF-21A95DC5D3B4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2451D768-BDF1-4BBE-9DF4-80E00D59F7D3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1699674-8F68-4F69-A820-B15838D15C39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227AB3B0-9A43-40B8-8ACC-8ED61C9AC228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F996346-2725-477A-BF53-FDF35C54694B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1EC0739C-5571-46D9-B824-6E0AE82B32F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3BCCD57-A1C0-4644-B4D0-3CB72261D046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A699A26A-56E5-478A-918A-57CDC0879045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53FA6CF-BB99-44F5-8220-9F660CCF32CB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A9EBD3D-1E1B-46B9-AC60-F4930141B008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A027CFB-E75A-45EA-B627-2FCFDB9B500C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E22D180E-A6D0-49EE-87B1-08EFA42A7D15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FC42156B-0724-4FC7-A918-67D51C602676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90B2DDA-F00E-431F-9387-87FC65CC672F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10A4A152-DB41-4906-95D2-65D2EE6553A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459BD38-3DA8-498B-99B4-BC2D0F1C9026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F631D99-206E-40F2-8DF8-D02774127C0B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A26D6801-576B-4793-9BA2-0E6BA6247C26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10A22D6-FAEA-4D99-92DD-452BADDAD12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F6D4B0A-4CCA-45B8-B725-B7DEB943E090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D49B0B54-77B6-48CF-9C03-2E1E8DFA9CC4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5D71664-3CCE-4CE0-938A-A5774B985158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73B6D80-CA94-4CBD-BECC-288CE9F08E14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7767CC8-DA26-4CAA-9E2D-1801FD643DB6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96F7E842-3ED4-4C99-8AB5-75199A7B42EC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1DD0FCA6-81CD-451C-8D36-A871CED05A38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4E1FEAE-181F-4FD4-9518-1AA77D361414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55C0043-0F6B-4372-840E-0DFFFF617B3D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1BDA08EA-F240-4039-BF4B-87FA67B266E5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67BD05AD-3E41-45D9-A800-6F91E3D50032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1D2A7B8-880C-40C6-ACB5-AB2F839775A3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11EAF57-2ECC-4F36-890C-8021CEA042F7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CA69DBC2-FE89-4D59-93D8-561D1BE0D2B4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CE0BEEB-3315-479D-950E-8817C017352E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E79BC98-6961-4FA4-874F-502729E1AF94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358C76FA-E516-4A13-B2D9-03DAE44A4473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3492131-4F8F-440F-AC9D-781C415181E1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CA3C15A7-AF2D-4D8E-AA6D-805E768A8C99}"/>
            </a:ext>
          </a:extLst>
        </xdr:cNvPr>
        <xdr:cNvSpPr txBox="1"/>
      </xdr:nvSpPr>
      <xdr:spPr>
        <a:xfrm>
          <a:off x="6870188" y="11163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AB4EA3-0A6D-4A07-A2D9-21A1542D3294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4F6972-8C5C-4916-8381-CF9FE489EC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D89F92D-9F07-473A-AE46-67218B207F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759BD24-CEC4-4857-AE2A-D285CA18E8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5E1AA09-AA54-4585-B726-99652F739C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0752BF4-C6B2-4F9B-B2F5-E65174A9BA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C0D6545-51B3-4071-BF3D-5630983E94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6DDF401-B9E1-40FD-8E01-07A844346A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1E5C866-83B9-43A5-8CD1-EF993F1721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C6CEDB5-5DC6-4E35-9AB5-B07EDA5871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1BDB07E-4E1C-42D2-A224-3B790351FA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A936A82-FBB3-4AFF-96D8-1B2BDC6E16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0766705-4F78-4406-A144-316B3004D2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0E3079C-9C8F-43D4-ABE7-AFDED1E8EA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57C7372-6936-4248-AE3D-0CB56BB0FB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3B43452-EE02-4698-A1FF-4775D4E349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D059E90-7355-4C25-92BF-25CF3D0C5D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9879139-94B9-49E4-ADA9-10679FCE1A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373AF6C-9AD2-4A1D-B0E8-D07675E625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08B84A8-23EB-4293-AF30-E24D3E7069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87A30D1-1FE0-4176-BB2A-1FFE1A9621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678D984-68ED-4FAA-AA60-183CD9FDA5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9001619-0903-4C2F-8CC3-7C7D92BEBA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2401E88-6F9C-4C44-909B-BA7D4BB102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D2AB2FF-13BD-4932-8526-8424316E5D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DFC81B7-41A8-4AA6-8A88-2329B4D899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71E0617-BFE8-4989-AC2D-50B524FF21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32F28F1-25F4-481F-A9E5-D6FBCC17AE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87B6AE7-0176-48B9-BE93-7ACB30CB1E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647639F-1FD2-46A5-9700-5DDBA54BF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F0977A3-39F8-4B49-B10A-9313CA37A4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F870F26-51CC-43C0-B82B-A93B69E260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C050A98-15BF-4CBE-B534-B647582013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C25E4FB-1C46-4BD6-9D2C-E483F84841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6D8B8A3-CD4B-49C9-8824-B5E67A4603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5ED2041-8D69-4FF5-980A-9A1FB828BE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4CC8DA6-0DDC-4BA6-B0F9-35A520E901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39D84C4-B342-4B3C-B734-EB327C8C23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C8468FE-CC68-4D1B-B56A-1A14FC7A54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2E4B0A6-F434-40C1-8819-3A64740AC3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190F798-5AC6-48D4-A163-62B5ACB44D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A845382-415C-4310-BD98-215B4C4690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D47F3CA-86E2-411E-885B-A30BEB166B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64C81BB-CAAA-4984-AC46-3199398DE0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72A9B4F-84CF-40D8-8F06-62850D3D55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6CFE322-DFBB-4AB3-BEE4-8F71B9D13C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7893ADD-0853-4D1F-9A1C-4D161532E6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EB5FE08-1DC1-4C7A-8593-7B6C40DF33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FE8059C-47C9-4BD8-9A2C-1BA768F0DE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31532CD-FAB2-43BB-B82E-5A53701814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A492727-EB56-46B0-9B40-3E85F8F6D0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6A47B70-6E7D-4057-9DC3-BD7E1F8DC4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E7BBE9C-CF84-4CB9-B934-5AC3A85314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6549686-150D-48C9-97E2-8DD41FF929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4D3414B-BDE7-4184-BD48-4F8BC96A0A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BD97FDB-0416-4241-BFE9-EA69A11739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AD271CA-25F4-4337-BD94-C04F6B643C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656553A-2F26-4627-87DE-BA80BEBD41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E2E176E-691C-4538-8B73-EDFD607637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B263D86-2858-4313-898B-8599C8E194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8E99ED9-99EB-43D4-95B5-554C6C760E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FC66834-1A90-4B1D-A280-6AB12C8CAC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8DB4A9D-0C38-4CF4-8877-B31AAFFDA4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722214C-D2E5-4DC5-9EBB-6086C63BF6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D6F3473-B301-43E9-B007-3F1DCAF422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A06436B1-9F9C-438A-9D02-3F2136E7F0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B16D92D-3D01-4A4F-897A-FF976CB6F2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60DC89E-15EB-46CA-AC5B-0E5AB79BD1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FF4E8B1-0EED-40AE-8E0A-F6A374C64E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B60F532-018C-40A4-924A-D18FB5B1D6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17A8E63-EDE9-4634-AFD6-62B3CDAE1E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72F11CE-38D2-45AC-8342-004589C6FF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ACC6DB2-CAB5-48E2-B51B-300E70A2A7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5D69634-40C0-47C4-AF9A-2FA5AF3B69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19AE142-D084-4E3D-B14F-DB90D75B86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7426D1C-1521-4072-BDF9-B57EF49AAA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294F4BB-9120-4E45-8A39-B387F9BD31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1922939-C63F-457C-A95A-861317E218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301BFB9-AF10-4183-A0DB-2CE6343DE9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738495B-882D-4A4F-8199-D3A2F3E370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E3C67378-BF8B-4A78-A0C4-14A071E563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B2C738C-9E6A-4545-8A07-FCBAA50981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4F326B9-8E0A-4391-BF3E-10710EDA31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F8F79EE-CAF6-44B6-8F01-4275963220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647386E-03AC-4253-B586-3B3D5AA755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D5E2422-2A38-472A-8BCB-7A609EC4A5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3D73956-0476-4084-9D20-E2979BA362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2D10CDC-4EFF-4581-8A78-7D3724D27B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FF33D60-9CBC-4278-A2F6-03D0CCD24A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9C3A6F3-586B-48BF-ADA1-3120D025CE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9F694DF-1C75-4096-BCDD-0B3C90B430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AA9B6E7-8291-45A4-8F76-86E0E45137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1317E4B-6698-4C3D-9E61-DA832672A7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860B57D-4F2E-4576-9F7C-8366135731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7A1DD9E-344E-4709-830E-F5E5F94BDB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8D5C9BB-AA0F-4F96-B6A6-EA62F493E4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B2FDE93-78E2-4176-9699-B49D14EC38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B32107B-8163-4FF7-A1B4-4E5B217E8D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5927EEB-CD49-4530-AF6B-A223AC59A7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8CE301E-52E6-4526-A291-49D881337C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0286391-C913-48D6-8061-70736B28B7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70092CC-3BB0-4889-8433-C0548C55EC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142C77B-EDE3-46DB-8327-04B0B1850A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B27DDE5-2D19-4E12-8A24-84507FB75C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D28F9C6-23B8-4CC3-8145-7B5973CCE5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DF5238F-DD3D-428A-BEDB-8094EFC33C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09E8F87-A7BA-415A-8947-1EFD83536A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84DEFB4-C29E-4CE0-B3A2-1938CA37E3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2270BBF-BC22-408C-8125-41B0A747C6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9EF88D-E848-40A9-ACA2-7280F466F881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FCABC0-08F6-4B94-95B2-05E513EA37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1BFEF34-DB02-4347-8B68-E7C17B6E6D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3A01926-D48D-4F42-ADEB-95C532C616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FC2653A-B4A0-4092-BDA7-D34F541E70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D4429A8-8EAB-452A-A3BF-8E7FB702F8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21426BE-43C9-48E5-8D3B-06721B3B00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B7730C2-5FE8-47EA-82CE-502E48C67F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413A089-79B9-461C-95A6-EA9201C09B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CB94054-8204-427E-B97E-66D9A2BEA9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EA50771-D82C-468C-95F8-38C306D258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6A15F63-23BE-4464-BCF6-D06F174EBD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5CF9D2B-855C-4138-A6C1-91C0BDA198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5339D06-FA08-4573-BCF6-699F388BE6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3DE9DBF-1CE5-4D24-ACDC-D6B2233936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0C44445-505D-40C8-8386-01DB0EE7C7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3C52DF4-19B9-46F1-80A3-0EFBFF713D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2D34454-B9A1-4428-9910-966FE63228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6D7AA1C-2052-43B8-8ECD-95831DFBC4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3B490C1-3C71-4470-9358-8D659FE717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33FCD0E-CAEC-4BCB-9AE7-BA2EF7EC32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344B845-B783-47DA-8E3B-56DCB89651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744AEC4-0FB5-44D3-9DDD-9F1294BCD4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3E509C1-C57D-4459-A6D7-23A6BE4B05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B9EAB8E-42F5-48B7-8FFA-FC9D219402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15556A7-51F3-4DAC-9E81-83E077384B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3973CB3-3773-419A-9E8F-D8BD8775A2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1194014-F1F8-4BF9-9E38-D482EC29F3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3BA589C-3469-4998-B877-7CFBFB2029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8045C69-41A0-4E13-8C54-A291F258EB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5427882-3655-41C1-994B-0441DB174A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E8515E3-6F99-41B6-A7E7-8F9EE6E091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A175A51-B296-4E5E-93B2-99DA88DD28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0E6E10A-D1E8-4AC7-9CED-1BA40C64B5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401CE73-6F9C-43AB-885C-B7EAA416B2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DE382A1-6D14-4669-AFD1-3AC20219D1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83BC14F-004C-4933-88AD-F54730D6A7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AD934C6-2732-4F1C-A7F3-7EC6B47CCE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9230FF2-DCA0-448F-B07F-CA0BD49944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46E2C1B-EEBD-474F-81B9-3A1ED77126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37B7092-10A5-43B1-8A94-B3E5848984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2B427BC-64A3-49C2-B962-C1C7BDF1F0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BDC8387-543C-42DE-861B-D571B62D71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6033A26-4123-46C4-BDC5-AD7CC0DC6A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D0A7610-9522-4D0B-8156-9DE2532ECF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F28C21D-D77D-4A8D-88F2-0F018964F2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6D1AD3C-24F8-457B-B861-8C1AE782C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E7DB26B-92C1-451E-AEF3-687BC6F7E0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06A21C7-A649-4BB5-86B8-CD4FC2D705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E35E9EF-A5FF-461A-B7FF-6A908AF64E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C63F2A9-DF49-4807-A372-1B2C25E87B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6D258E3-385D-4555-B68C-6695CA94A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AD59C04-DD37-4522-91C1-2552FA14A6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6CE3551-F0C6-4DE1-94ED-F07CF6E2C9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83B4C52-EAAA-428A-84F9-4918409428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A9181AE-4AB4-4557-9FDE-8D4DCB47ED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9B3E6E7-DC3F-4280-AC3A-551E3487EC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CDA1075-81C9-42FA-B056-7A20B861F6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E39BDFA-526D-4C34-8D5D-F0DE3D54FB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79C16C7-6758-44B2-B338-0B959500E9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43F841F-5619-4E64-BC4B-8E29B77641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7733127-0D87-40DB-8FD6-B4C38030AE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CBA4889-3360-4B6E-AA71-DAE0E5DB4D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8C495E4-E2B8-4953-8354-7DDE69429B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E99C99B-3F3F-447E-A0F4-75EAF88133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0B5DB34-CE0B-4FA6-849C-228DE8C779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6E9C041-98F8-42FC-B71A-8252198AB2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12436581-A5C1-42F3-9962-EE07E0B44D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C64D722-053B-4C52-8D4A-8518023D25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F775268-FFA7-471D-8FA0-967923B9DB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3AC884F-A4D1-45A2-81ED-87EC551DD9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4598291-AE64-43AA-BB0B-1353580789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81AC977-011C-4026-810A-30F53A192C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80305AB-462F-4625-9CFF-8DEE721069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D2680D7-9CE1-4851-AF3D-D8D65CA8EE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E12C5CF-44C9-4EEB-BD4F-B2F55DC4A0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6FAA68A-1C68-41C7-9FC7-BE65D85445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8F5B557-E136-4CB0-9F3A-A350164593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D6136E2-5A74-4C78-B837-5962F93BCD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D11A719-A7EA-4017-9400-5AAEDBAD02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2DA21D0-F671-4F52-8D7E-4076E07994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0A3F15E-459D-409F-BDB6-682E21D4FA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AC2AB5E-8078-4EFE-A040-4E6A9907E9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AE4FBDB-2D00-4C92-A1EA-C14C6FF03C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A14F947-6F4D-4B08-896A-43AA93AE44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0BBA75A-715C-4E4D-BF01-E64E50E816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04213F0-5A6C-4426-9BF2-52A5C0DB60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DC19ABD-02A2-4E28-8118-03C6F61FBE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0D86027-B69D-4A19-AE9D-2876262113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8CB48EA-6E37-469C-898F-7C27DBDD1C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C483C8D-C579-4225-9DD4-74CB72D97E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A9FEC12-1879-4445-B8C6-317633EC8F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CD44EE9-11D4-4683-BBB4-9B1DDEE4AF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705FDBD-5620-4956-B178-A1146295FC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78CB4FD-2B8F-416B-B4DC-DD7EA083C8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4AC2D88-B0AD-41C4-A9AE-E31BB18963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F25809F-FC63-40E3-9532-60F274309D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451C8EF-BCE2-45C6-98D4-0EDA500D44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4F06688-2764-4457-BD5D-C77D7D0314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D347FAE-39CA-4652-97B4-9BC2117F56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6F70AD7-4E54-47FD-95E2-B1CA610C38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1619A6C-A5C0-4B46-AE1D-950BD022D1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44BD5E8-8B57-4657-90E7-B6096BE983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6F6E371-BA25-4523-8ABF-26BD78FCC4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2258564-8CFB-4F01-98F8-9ED17D447D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5C340FE-B47C-4330-8698-04A718536D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32CA67F-CBED-4A20-B26D-B004309C61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6592626-4895-44D8-8A59-FC8E516118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4660D53-2956-48B3-833F-6F2E6F0A2F95}"/>
            </a:ext>
          </a:extLst>
        </xdr:cNvPr>
        <xdr:cNvSpPr txBox="1"/>
      </xdr:nvSpPr>
      <xdr:spPr>
        <a:xfrm>
          <a:off x="6851939" y="108325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0F3A7C-F650-4DC9-898E-DEB85DC2DDF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1653E-4082-4BA2-BB3D-DD96255B37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C3D41A5-5E3A-41C3-AA21-811E3B8934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DB4F165-EA61-4090-9D2D-4B1C9B149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52F8DBC-7E91-43C4-94D2-E3836237FA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4BE0B1-7BB3-4AD4-9350-2C0335E343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8C1F483-4808-4D54-882D-F9B2389C86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0592449-7EAD-47E2-BA44-B46E5A1C1D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A55045E-321A-400E-863E-9C690BEAE2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4354FC1-3A90-41D3-AC29-AEC5A4CFAC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C9EB84D-D029-4394-85ED-D513804B75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8217E08-C94D-4C5A-B9EF-B09CC333EB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A497152-A937-43CA-9A05-4EED503CCF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72A21F9-8AF3-47F4-BD70-4724FB1472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1F0A821-0877-4AB8-B6D1-329B0A5B01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D69887F-77C0-4EF4-B9ED-E352B6860F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BF55190-ACE6-41AE-81DA-6F4E327FC7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49283A2-346B-432E-A26C-8F070F24C5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3726026-C889-4828-B195-EA26708CE9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2878805-B722-41FC-8D63-7B440497B8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87E3665-89A9-434C-9862-E547AB7D52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8C024F2-0266-4AD0-B43B-2D31425AC4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155F107-0F0F-466C-9C71-EECE3C2CAA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4786659-C699-450A-AAEB-9A31D17E27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1522524-2BDA-49A8-B9C4-17F1D599B2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09A06BD-B3EA-485E-BFE9-29BB99228B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0E6BECB-0528-4988-A2C9-8C86A703FE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66ABBFF-B8F3-467D-AD02-B282C29045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7C7ABD9-83E7-484E-ABE5-9CC88BA272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37420D0-7C42-4711-8EA8-D5443FC4FB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78B9DB3-5A32-46ED-9499-4CF1FAD011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3047421-B918-4A14-846E-A731E5E9CD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E892F9D-983A-41E2-A58A-188B724E3E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0C39CE7-C256-47FA-A968-16BE0F2701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02D5220-F233-42D3-B9E0-C053C1A7D3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3E4F5E2-A04C-4A65-BEC4-48FDD18513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5039E02-91EA-4B00-974C-0121FAA746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89D674A-0E8D-407C-929C-456EDE7724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D08333C-8F63-443D-A758-F58089D94E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626025D-67DA-4BCF-AF19-0B0A0F8B16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0C73892-14E3-4EB6-86A6-0537286AE6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DD01084-ACB3-4EB8-80ED-D7929C19CC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AD870B5-E9A9-49EA-9582-3F312436AC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A18D316-90B0-433D-9982-34C604177E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26B1574-43ED-480F-B8F8-236C8B912F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46EE23D-3380-4B63-9A62-F2FEAC7FA1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16C5ADD-4D5E-45B4-B363-6AABF2961F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2674918-554B-417E-8860-F88D6ADB81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5A31F3F-F5D3-472A-A3D4-CC5DE368D4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5E539E-4365-4D32-8214-B024D637E0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A2E1F7A-6FE8-4D2B-B84F-0EA11B05E5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86809E9-1290-400C-A7A0-519C67724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6AA7F9B-305A-4381-8325-F1713A1FFA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BE0782F-7498-42D9-9B73-32903BFC03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993DD66-3E8C-41AD-B4CF-5027308256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FACAAD3-7DEB-4BBA-A8B8-7F0B38FBB8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07548FE-9C02-4183-969E-51AE730587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2CF4057-A9A3-4359-BE3E-77E963D08F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485557E-EACA-499A-AF7B-EC2E65DC3B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E14D471-EBD3-4D60-9C77-05BDC528E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201DD06-0BEC-4F30-9CBC-EC746E37E0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9E5B8AC-8112-4914-AE31-1014BC5442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2BEC391-C0E6-4637-87DF-AA717D28B6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AAFD3C0-AD24-4133-8582-BE22845442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95EA005-6160-4FEA-A228-F46127E283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2DB4E9B-DBAD-48FB-B6C6-B9F4BDF75D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43A4894-2C2E-4A3E-8470-185BAF9EFC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9B011E9-1B37-4C0C-8D08-450C2C52FE6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4683519-F336-47EE-A066-7AF0E737ED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F4763E4-1FBC-4E82-90C8-FF26202436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326BACD-5202-4CA4-8D3C-9AE5562AC0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48DE2AA-B24E-4FE7-94C4-C5DB62367C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CDF6C87-0F0F-4839-AFCB-D2E7A559A6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D7F02A8-2A40-4163-B186-5BB06057C9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6A19B77-7BB0-4834-9EB3-A9605A54DE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A00CF09-48C8-483D-A6F2-DBA37152CC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841C89B-25D2-4FC6-B7F2-FEEA89FC6D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A0D2563-5E40-49AE-A2E5-821E71E891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EE77E5C-D46D-487F-B99D-1FA6951EE5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150272E-5C34-4009-B005-7CCC7EDD14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6995317-FE2E-408F-A2F1-3DD07C5A8D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3B05245-5BA9-4C0E-AB9C-7E470F0DA7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D6CE7B4-DCAA-4B2F-8859-43016B24D9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52886E7-E565-436D-BA4C-FE8EEF682F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EF52676-C9A4-4E59-A19C-BD85FE23FD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EF8C0F9-11D6-4578-9CED-3F8AC818D3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90C669C-E9CF-4AC6-B018-94F0333034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4D69B46-FD2D-4B46-881E-2830CD04A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7EE80CC-5050-4050-B40F-0696663AC9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A34D401-A589-4D7D-9A41-A388C96F05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7C19D2A-B939-4332-89DD-E79AFF48B7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6B00722-FC87-4B8B-879A-AB72386E57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52002BE-513D-4835-8615-725B7BE45C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7C71F24E-0195-4835-96F3-FECA75B958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D67EC99-F38B-45D8-B907-BDF2B3BB2C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747CCDD-C66D-417C-AD07-DD8963C8A6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A406586-030B-4DB3-8C78-6E8CA3B092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F620DB2-A05B-4567-87B6-9FF2365149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0963AC8-7CAA-429D-AF79-677A86834E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A3FC739-917F-42F1-B18D-0737542590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C3CC693-D666-4038-ABC1-7722AC6452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CB654CA-E429-4CA2-A038-34642B740E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C5F438D-A7F4-4012-87D2-2F9C1DE544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CB3D1B0-45A8-4B90-A389-998E9FBD0E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0A5B4B1-1914-4937-83DA-5F77C4C18E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38F84A5-3902-45C3-AF8A-8308DFE34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3E7BB9C-0348-4980-88F9-3996A94572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3444DD7-C65F-4F78-B618-EAB2F97868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8C6267D-2FB9-4900-810A-DD87381B58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0164724-821E-4025-91FD-8006A7C9E71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6D56B37-2092-4884-AAF2-DE5CB97A2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38C5FA4-61EA-4329-B8A9-8E59D607D3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FEB5E9A1-75DD-4C80-9A4F-3F7DFB4C78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74A4042-A6BA-4F37-8708-3ADB001F59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41B6688C-F182-44B4-9FAC-494C591F78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65F32BF-1E2E-4AC1-992A-C0B12D625A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98586CA-51C7-4592-9E8F-99812A5FF9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128FB4DF-E3E6-4FC1-A5C5-34D5A0E0A6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3BF5D63-1AAB-48E0-8FB8-663233BE78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B8257ED-3BBD-44BF-9D72-D575162379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F452032-6CDA-40BB-851B-45816E8E14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7881E9E-C750-488A-B7E3-9A36F7718E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331B62E-6CB6-4FCC-91B6-5151F748DB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633FD79-7273-4912-9EA6-BBA33692C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A9B292B-2917-46FB-A3A5-B96751373C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84BBE96-C70B-4790-B9BA-B5D9172DD8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2C4E4CB-40AE-4ED9-8E8A-C2C91AB92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DE07E09-89FA-496F-B9EF-40B551DDF5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847E20E-8302-4A76-8E45-340B824535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7C1B438-499C-4A73-856E-7DAA7435ED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815B220-96F6-4F53-991C-AD58C86150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2AC76C2F-2A2D-49CB-8E37-25173D6364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EB1E20B1-1F84-4706-8B44-ED9D0B8AAC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52376FC-B6C5-4C5E-87AC-30F89800A8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29B2C89-45D0-412B-BA4E-860E3A6C2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8EECBC0-BEBC-4EBF-A8DC-3D427D357C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F76AA0E-5857-42E8-B984-AE63FFDFD6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82BD1E6-7E1F-43C6-AA15-E296F6A88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1562DAB-64D9-4953-B7C8-9CCDD5E95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BD90858-C612-4B5D-93AA-921B12536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ADCC060-ABDF-4F39-BCC5-8BF147E1FA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0BDF6EB-5B12-418D-ABB7-BC6B9C7CAA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05E1D84-8160-4E71-9F0C-F015C7023F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8681EF2-D9DC-4085-B1A9-E399F53E90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09C2276-0CB3-443E-9089-BCA158F0F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32D807F-8E70-4526-867B-4CC66E8F77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B80AFB7-F0F6-4742-BCBF-C1F3B732C1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205BC4DA-923B-49B5-9027-9975B1384D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D2CF117-B553-4801-99E0-B4D195961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EAE48DE-6247-4E84-A73D-F70627797B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7F328138-7758-4BE9-9186-D0C09C956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B6AE975-B701-45A6-A09B-1F570F2FB0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2D94FC2-D6EB-4752-AB83-C847D24C34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2F47241-A8CF-474C-8343-F9BCB49E43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4070F03-F5AA-4B84-B455-57AEC1CCF2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E080204-A801-4788-8A25-647E47ED51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6DCE062-D7D9-4B33-97B4-E07D1BF4A2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42CC0B4-F0EA-451E-A401-7C408346C0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DAD2D6B-0618-4F42-8CDB-BB1DFBA158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21366E6C-C236-4CDC-8EED-0136B73302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E82675C-08B2-4F36-972D-61934CAFF7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A84FC54-489F-4109-B015-3029830984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CB0FC4A-F777-4974-BD9C-E30694EA91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2F46E74A-B10D-4A56-B624-E338BA0A77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79E29596-BF0D-4FBC-B510-03EC08D12E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CBF948F1-71B6-44F1-97B4-E2C0073442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66D3CABA-024D-488C-A236-B9DE8DE3CB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A5CF5700-BFED-4F1A-B0C2-052F26A0A6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3690F42-1363-4445-A94B-F4F6904E1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9A99928-E761-4B15-AAD8-4A674785E8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FD770EA-9900-4CB9-B432-4EB531457F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FCBC064E-0188-4CE4-90CE-0AD577CDE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538EE55-CF9B-4DE3-A833-3436E47578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7E47D05-5802-4BBA-8558-59E120FAB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5D4BE46-4EBD-4C93-A4E0-1F5BD25080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7AF2D8F-984E-430F-A1FB-32F2CB7F72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2101D0DE-F46C-4507-B9E3-7E64E1062F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65D8CBB3-324B-4D22-91D4-EBB5EAA838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AEC3765-556F-4B69-9450-1B435D2036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4B0506BF-0959-4649-BD19-189DDC982B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BB13C34-7FB2-4C63-B39A-51736029C6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9503A0C6-41DF-44CB-A25E-97C17E8A8D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FA2807D-D2BD-48FE-935F-E964362316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2999949-FD97-415F-B53B-BF4F90BE7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F0B856F-1E7A-4267-BD4E-831D804B16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13560205-5818-4D13-8AF5-62C5F12C0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72C6580-A747-4DC8-A4CD-47A0B419AA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7C8A7E7-C548-4B8C-A81D-AF96A5A165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5F565E6-DB1F-43E8-80DF-4057706BE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3190778-FE61-4201-ADED-4F567C48DF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6B6881A-B91A-409E-9CCD-B656A9EE56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B09419E-7750-468C-A385-5F27AF557E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4C9169B1-FD9F-492D-96A0-680CBCC430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950C4B32-3204-47C8-A201-D30F5AFF27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317F3E2-0B51-4BB5-9444-79B31B5A16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FC2CA81-6E4A-408B-B1EF-C4EFDFD2D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CF1C0A4C-D160-49DB-847B-FB753CDE13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8C9156B-FE2A-4C01-B207-CE00DC908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2E7B5E5-19E7-46C3-8825-7777629DA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15A50EA-0A98-4556-AF44-3BA7CC241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005D1CD-6F46-4116-B0EA-65FEB6A07A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F6157A21-3D3A-4D2F-88FB-A182E44070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7201BC0-4869-4159-9C19-B51D59F33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DA572D04-1200-4730-A724-E11833C0A4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D0E65358-CC45-4564-B8AE-9FA9C86E61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CD851603-C1B4-4365-8728-A6BA54BEB4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BA77FD5-D167-4615-ABA2-A3F69A84CA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55F895F3-E727-4B07-83BA-8AFE16D4BC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16A213A-2AA6-481F-B055-1C1368C7F7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438BA39C-838E-45E4-B055-CEF3B082F5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BB63EFD-2927-4F67-8500-A207529987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F970BE4-92AA-4F96-A710-6F2B016679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BF7866DF-FCCA-48A5-A8EB-81146BF018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FCCB4EC5-E995-4C91-AF67-FA71EB0344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F96D35C-B5F0-44BA-81E8-C076137BAF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9D311B0-BA08-4771-A659-7AB626C7B3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1DD2139-FC7D-444A-98C8-CBB4AFF04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BEFA4D1A-6977-4F7D-B4B0-FE6786F1D5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DD5E3D-DDFF-4378-9CF8-AED88EF8521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8C05226-E062-43E0-AA42-333ED272DC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9E1D871-09BD-45AB-ADF2-70B1988825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FDD71B0-DFC5-4A7C-8557-AFABC56DB4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5727AB7-0560-4B22-AFE0-5AB944B986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74DFA09-6E5B-4419-AE08-E693F5D76C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2B342B-4452-4282-939E-515FF8DA54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62E4FD4-F26C-49BA-9A8E-63617A0E9B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9D3E392-B78D-4B73-B9FC-28681B8023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8AA4177-28CF-4733-BC24-D4E6829E9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BCD7DFA-E2C7-4508-A9B6-F612DFE93B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334CBFF-75D2-4F10-8B93-6AEFAACD9D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FD03909-4120-4372-AE5A-6E969199D4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ABDBD67-AA8D-4817-833B-FADDF4B23D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5EC1414-79CE-4FB5-AA7C-AB4E828CBC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C33E1D9-F3A5-4ED4-AE95-DF1333F7C4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3F573AF-D38F-4076-BBCE-CDF01497B9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D927A46-AF10-4416-92E7-5CE5090A8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DCCB92C-2583-4FC2-A13F-AAE5CED16C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8854A10-925C-41A9-8CEF-BC8B3244BD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B7E7D72-195B-4CD9-A322-99C067C787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FD01EAB-EC7D-4DCA-8D1F-117DEBFE6D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4D205BA-4572-4287-A03A-7CBF2B6B01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6BED7B3-ADA1-47F9-B57D-DE5F282368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BBA02D1-888B-47DC-89B9-8FA8319CD4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E9E6427-56E3-4D8E-93BA-8E0235D2D8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5C5F7C2-B850-4A3D-9903-67DCA94D1F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2E2DA3D-0B93-4A54-9B04-89B7137C04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ABD75B7-721F-44E7-9C81-DCD4ED2F6B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422269E-C5A9-4126-AC95-4FE7BD3B91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D326EAA-9ACE-4F4F-9A32-D34BD87BA1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E2A7B57-8AAC-4CDA-A354-58CA3F04D1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BB7E7C4-1248-4E26-B696-65976DB8F1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F612691-787E-4DBA-81C0-B0D19A4D28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80CD325-4258-4574-A650-348640422A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0B4A86F-C45C-4786-904A-60C39E5EA1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1900DD2-4443-4522-8F71-CFEF6540B3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C0DA893-426E-4D9D-BB71-8D45A53C81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4455096-68BE-47E0-BD14-84CE225B0B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EE119AB-53C4-4A9B-805C-CC9B80BD19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194870A-A1D1-4B96-8240-183FEBDF3E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1E3B04B-FE25-40D3-802F-2A5B35A4EF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F33B67F-C874-44A8-B182-6338AA44CB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10D13BE-1280-4EAD-AFF2-64710EBAF7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AE91282-0B42-4515-AA54-BA9FFB8617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F94CADE-E101-43E3-A907-2E0D730C74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A57B176-4B25-4A6A-B2BC-149E93D19D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C2799D6-7777-4E4E-8F02-0E4090A7E2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9C5BD59-4FC1-4803-936F-BBD6B753E3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53C9B6E-9232-4053-93C5-CA9DEEAF3F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038CC50-0F67-4FAC-83FA-71DD0372D3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A6A28F0-863C-48E2-9E64-F53E46557C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18CFC90-7489-4C37-83F1-0C73AB0BB5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BB3D515-6D16-4A8A-A3A5-01202D1321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AD79821-9FC5-42C0-9C0D-47601487BC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3302DA9-F6CE-47CC-999C-03E9E59D28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17BF83B-C80A-4B6C-A72E-B96A97B536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994D362-9525-4404-A82C-8DFF23741F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2867657-929D-4AEC-9BAA-459D87B197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44E9C40-AF34-42AA-A758-75367DC712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44E3F33-7A2C-44AB-ABDE-ACD7FE2C4A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2044AC1-C735-43A4-B798-8AD342445A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23AB3E3-6D86-4170-B3D0-F4CAEAB92B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A384099-135E-48E5-BEE2-930B2AAE2E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9BDA21E-A37D-4BAB-BE21-F2067066AE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53929F7-9CF5-43BB-B314-C0236E27C6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1DE9E84A-1FEF-4D25-909A-9CD128F177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D1AF649-E964-449C-9296-308FC7745E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B08D134-19F6-446F-B4B1-64AB51EAD0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121C004-BBCE-4600-9EEB-B4A53A80AD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629CCA9-D6B7-41EE-B360-52DEF93F4D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08EB8FB-B219-4E79-AB1F-0A63955F01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1D54234-CD6E-4369-B0CA-EEA72758CE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F566206-A9D5-493E-ACDA-1AFB0BEEAA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65717C5-D9CA-48A4-8022-CB188107C7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DB18456-AC89-4363-A490-61C2A9F1BA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3FA275A-6978-4F78-9F28-949D931C0F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BC7F00D-9FF1-40AF-8283-CC802B1BF9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D9824C7-5B3E-4663-9CA7-1C2D7CA628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3A1B827-B7F3-46E2-B0DE-9B2B1C5BCB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FB3CBF8-77B4-4374-B08C-31657CEABB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8395812-E63E-46E8-B3B4-31F74E02ED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C7F402B-350B-4F6C-91B4-B16EBAB1DB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5C01868-B226-47DC-A61F-0A53863E8B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9A534E7-EA33-4D09-ADA8-519C3B3A8B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70DE698-6316-4335-845F-8B72690A9B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0B20624-6993-47EB-8619-500F796BE7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D4BD9D0-2166-43DD-87C4-4153C4A617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CDD8242-CFFC-4879-BD57-0C940CC93A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AD750A4-7759-4749-8651-F4DBC6B5D3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9721526-8F2B-4792-82EF-B036239FD1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76FAD67-20AE-4DE1-88D5-81FAF2E7D1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FF9752F-2354-4A81-AF2C-170A323C13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47C667D-8305-402D-8739-CF2CDD8436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5FA7218-D752-4F89-87AD-6999939FB4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994EDCF-5343-47B9-8881-CB40A8D1E8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74C7DEE-FB7D-4600-A3D4-602F543601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2B9887A-FE96-4A01-8319-2F432D792C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22B336D-A8D2-46DA-857F-53C345ADB6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AF0535D-CB3B-48B9-AD10-B15DB08203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3125985-20FF-4EFA-AF4D-712FB1633A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1E2F953-CE59-449A-ABCD-EA04AD322E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6C5C196-9D02-4EDB-BCBA-2988375915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04805D2-DA08-47B3-949F-08819DA12A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F0FEBBF-9D94-450D-8C8A-795599D8A9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B12AFF6-1760-4F4E-BF5A-8F94C3DE37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B6D95BA-15ED-4DE6-890B-AEF682C640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1432B27-A311-4508-9B12-1EF66AEF03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FA3F821-1190-4718-BC59-FB83266D67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143D7F2-B42E-43B7-9C87-009C6E732F19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9970AF8-DD02-4DC3-BC25-04E8DD7D62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3E95478-8BF4-4DA2-A08A-6AB41AD857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1B119E1-2848-4580-B685-67F8E980E3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A10E8B1-781A-4A64-A9D2-3F5B702C4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DBB5F933-EB61-4581-8910-C3E4F32549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BEAA40C-E9FC-4DA2-8391-F43DF559C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79359F7-E9A6-49C1-A925-B574014C69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A9DCF115-9A12-4FB4-AFCC-C67CCF34F9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FA298566-4262-4B15-A0F7-A3A4F0B8A2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8EE5CFEF-E53D-4643-B207-EB7DB464EF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CC9AC1D-A8D3-44C9-9318-83BA966693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4FD64466-BC88-42E0-A8DD-0DC3DB092A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CF554A77-2F4A-4942-B14F-0ED2BA9D73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78A6049-D36E-4D8E-AB7D-6DF6C75DBD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9CF763A-4A52-41EC-9335-898FB51450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EBB6420-6C6E-436F-97FF-382CE2DE4F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E3F81C3-8FFD-4E51-B276-43E5F30499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8639A50-BA6D-48EF-AF6C-80605DE70D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F75D87F5-26B4-4EEB-A508-5BC921AF49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E7E3416-D480-437F-8FE7-623EE70EA8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CBEAD55-784F-45E3-8CE2-CC1443C5F9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1D64FE0-E73D-46D8-A4BB-67DE361F03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9813323-9334-4819-B75D-056FE0405B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553ADC3B-7079-46BE-8699-7BC83B4CF9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178B1F70-6C43-47AB-AFC5-D9895A5A27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D881452-BBA1-4998-A71C-659ACB2B77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557F7A9-81D5-409D-976E-4471806A05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4747BB0F-47ED-4B38-989E-259A3F1D8C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D8AD9EFF-9D32-4BDB-9AAC-004F207E5A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17D73CC-8E66-42CC-A07E-4509D09A3E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471DAEE8-9567-4984-A8FE-A20BE998C1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7638471F-780A-4F97-AA9F-3A5A53BAD2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65993C0-3C43-43B1-8EFA-31EC32790E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49921AE-3A4B-4A6F-9622-A7AAE15CA8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1F978C7-F10B-4937-81D8-8A54AFB22E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27BD3F0-C3C7-4FA3-A481-D41116653E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D048E7AF-A4BF-42A7-9CC0-7C3729D38E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1075811-EE67-48E7-9DC3-823ACF4DA7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1E7B30E-3E57-4426-A75C-B0D03EF16F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D0302C2-442F-4B95-BE16-61C6D1DFA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E4ADC1A-B2A0-4DF7-BA95-A0A58284FF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F8B17A09-99D9-4CC1-9663-7E1B3820E1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3729DE-D513-4241-9F08-76E9BB5DB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2797589-0974-4648-9160-77C8E9D39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6AECC39-BF42-45E7-9009-61C1266134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EF8C7C1-E0EA-44E0-8C31-38CEBEC74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C8D6A1A-CADB-4FBE-89EA-2467246C06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01A1285-B4AE-4D99-B971-132DCFA581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6F74591-879D-424D-8749-68386B85CF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4AB607C-C8F7-4264-A820-09B45E850D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61844B1-DB86-4ADD-9667-FB47BA9388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C7FFCB83-45F2-4D39-8AC4-8C24D5959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00E9847-84EF-487A-822B-6E5B38739E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62B2133F-62FE-4B71-9243-F4A56D1D1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6FC69000-15D6-4508-80C7-BF1CE6B1F3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628CB46A-FBAD-490D-BF32-BBFC29AD48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8729E93C-CC26-4C7C-A633-D3E857FCD0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1899FFD-8C25-44CB-BCC7-1D244EC15B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DF1E2EC-F058-4F9C-9BC2-8685932601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D1B5A65-0233-4DBC-953E-F730A45564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2640562-5FE0-40A6-84A3-EAED6F3ABC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857A920-36A4-4AF8-B49E-1A6B0E2393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52C052BB-1EC6-4675-B98B-BD9D5DF63C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64242CB-998C-4031-AC18-CACB736BF4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BD85AE5-F573-4FB2-9525-FC65603D1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032D6EA-AC2A-44A1-A95D-4AD0DBD78D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6AF05447-C5F7-4DB0-96D0-CCC4B8E7C9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34740F1F-2B9C-49BB-BD25-21E7FE908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177D3C89-E1D7-415E-B7A0-793388BF7B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BC373867-9B6A-4C9A-AF58-87B243281C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E409B08-AA75-4DFB-8585-F566EC9FA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5CF48583-EC63-4617-BC2F-F07C5E141B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9091523-5C15-4C32-8F01-67AD31D9CE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B929BD72-8D2B-461F-8CF1-B370218780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CD48734-7F70-4523-A816-4C3DD5CCB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B7853AF7-E2C0-4D9B-B3A9-021DD00AE7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2CC13A43-E3F9-42A0-91A6-BDF4E9D7D0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7653AAD-45E3-4C57-B203-9822435362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6401BB1-8444-45D0-B8ED-E6C90C53C9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DCA617BC-8F1E-4D2B-8961-6A1A9010C7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AD2829F-915B-4DC3-AEE6-96B85BD999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741723B-3A35-4F91-8804-936E8CFB93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483B0CA9-3E29-4725-A01B-C6D0B6CCFF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25B943D-F5CC-46B1-96CB-960DF1562A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A542560-EF3D-4FD1-9623-830D58F385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03CBBC1-60B7-4B03-AB6E-CA13CC6C8C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2573F5CB-1888-4E4C-982A-CE4683E60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F16EC73-BD83-4F60-AA5B-FB23C23D9A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BB6D81D-A748-45C0-AE68-3AF1DB215F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7F0B8F4-07BE-4755-B7EF-F349F4DEAE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2150710-35E2-472A-862B-21AE289616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A426B0DE-6600-4958-9034-38D59AC304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A7BC99E-F0A0-42AD-B506-3911FDC046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7477BAB-B6B4-4A21-A188-EA4699FBF6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9A73764-86FE-491E-844C-4E776CEC6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E7D435B3-DD1B-4353-8C70-5734A92224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8DF1F9CE-4CCA-41BA-82AF-8DA1BB0DB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AF3C5D2-E4DF-467D-961B-F4CF9C5A16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5823504-F4A0-4C4B-80B3-E9535C330A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8CA6DEB-7405-4AD7-ADCE-D678A9CACB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0459F6A-FE70-4442-85AB-9932B8F24D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C817A7C-DAB6-4289-B59E-5C9ABF9F4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520B44A5-4D34-4B93-BED4-DDC6D2E74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3842974D-7CD9-4F26-8E93-733C88C82E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4425A82-DBBD-4153-8260-23F4EEAE10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6FF5258-271E-49A2-AE6E-1AF6595E59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4D6413B-2F22-4AA9-AF0E-F9FEAABE7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9B4747D0-BC74-4E1E-B845-1293FD1023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5120DFCF-1AC0-423C-811A-CD49990AA1E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DDF7814-03AC-4E98-9656-C2BF9CEE27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CAA750C7-7D63-4F91-A618-05D3D439AD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94EC576-F4BB-4280-80F5-1D7BDC7CB3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414492D0-94BF-46C7-9D7C-566575A518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1BD45ED-2C5F-49A7-8BFF-164478195D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E9DFE07-5398-4153-8DF8-C2D29A18C6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D398A8F-7A63-48E5-81F8-5AD43B1C7F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0AFB8AA-156F-4A61-8636-6EC18D005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F37DF63-7526-4D2A-A720-084037FFD0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32E4657A-7901-44A2-A319-E4D250569C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B2DD079-3E20-4157-BFC1-DF7594AC24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546E1404-9AF7-4157-BFEF-1C31723B49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4BA90137-757B-49E4-AED4-B70546F3A2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E652054B-3828-457B-8A81-7D15F7477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9B06C908-B31D-4DBC-BE51-ADCB434E67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62A1CB9D-8D04-46AF-8870-1D7CF9DEE1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79874496-7298-4398-87A7-307EDBDA7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277C44C-1D55-4728-B106-573C3CDC6B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1972758-05DC-4D01-9626-3D3D3BEC40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D298EBC-EE94-4070-8FDB-05D5CB060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F899E1F-1A14-48DC-8B2D-8F774B10DF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BF6D066-5451-4B0B-AADE-CB1A66DB03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CEF732D4-0574-4CB7-9F2D-8C9874FE4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B257F349-32BA-48F7-ABAC-721778ABC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F7CFE032-5E62-47B2-8E9F-99E12FDAEB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3059B46-D690-4A0A-8CFC-86243C83ED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4B89D5A-7D57-4B60-8063-BBAFA8E574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2F6783A-A3A9-4D60-95BA-E8F6372284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84B302B0-DC90-409F-811D-39A6ECB5BE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68F3164B-8FFF-4D34-95DE-519241D442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718089A1-B36A-48AB-9C31-A0E48E31A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A977B785-9576-4D66-A453-478DE675D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E97472B-61C4-4CED-A8E3-3E83D86544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455582B-694F-45BB-83F0-AD7C659A39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7A7B3DD-DF2B-468F-8683-3D3F1EF49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91EE1CE-A520-4614-AA6A-75734A327B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DB0E2851-EA67-4C4B-941E-92277FEDDD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7601B5D-2B0D-496E-9FCB-B9A395280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54452175-92DB-4D50-99EF-1A37D98E39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608A72EE-49B3-495D-AEEE-817C752739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D5AFA2A4-3B0D-4478-B132-0553C6B640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E5C583D-88D0-4156-8899-9E17A22BB7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7D309DA8-A77A-49A4-8814-07FE4A45A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6687543-BB34-48BA-A840-CDE8BB9D95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60FE3D14-8239-46E4-951D-01DA6D87BE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6B4B47D8-B67A-4B0B-9E82-20C9B98E0F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8AB6B94-8EC4-4987-A6F1-DCF7C7919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8A00427E-E4F6-4DC5-9BEE-91B46AD2CF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531C1130-C5BD-482A-9783-7197F5A621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B318605-2435-4F85-9B43-AB08BDDE0F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888011E7-66D9-4CD3-B796-944EBABEAB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E945D52E-7479-4AF8-B11C-8B8E6C0058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AD927DF-6799-48E4-B552-A0DFB789A1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D8A2E26-7B8A-4D97-A32A-86A9DB6DA1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616D3D67-0398-4119-BCBA-745BE6D7E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96E54474-9DCD-4066-B4C0-9A39F002D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BDE7EE7-9B38-4C45-9DD1-48D32CDB19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7996EC48-5BE6-4E94-B084-784E6E8C0C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DB6BD02-00DF-4596-B51E-DF16D1C1B4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CD5D5BE9-4248-49C6-B5E8-3B2AA2A462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BF7D3A6-8A79-43E3-BCE3-0707989F4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B33EAA9-96B3-43FC-8226-56C856B9E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95E1E8C-D542-49EF-AA7F-DBC69FEA44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57598744-8213-4199-A698-A3AE899A4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1D7B01E-A073-45AC-A9E2-14C4785E56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035127A-6434-4EF2-BF65-DF777A0D9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6EC91495-8EF4-4642-8E73-3A02076532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EF99EAA7-B96A-4E29-94AE-208A9D7CC3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83A4D0C-1CFF-47AF-81A1-FABE30B72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D9E9B73-BD8B-4C4C-8B25-3DEC3EAE5E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BDABADE-00AF-4CE9-B976-163D347A61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696A9E3-4ECE-465C-9C98-B6A74E0942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B458B83B-C951-4C6C-94A0-C3FA63953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19C3BF0-6143-4518-AB6F-A2583EA86D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19C27F9-96E8-4A73-94AF-C5A46524D6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34405F3-EAA7-4030-8C47-70A050D3D9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463C7214-2175-43A4-BF00-5C8D983D7E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083B588-96D2-44EF-BEE1-1B080DE166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E5FB2B8-78E6-4E6D-B2FC-968CB30C6E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C1223A00-A67F-4443-8EDE-E9204A96F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3471258-43BB-47D9-BB2A-D76280D986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77486CCC-76DC-4F5B-B20E-5CC24B814B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8CAD085-1D04-4F45-B75F-8815E2C08B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EE236E6B-73F4-41DA-96A4-5295C008BF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42323514-6263-418C-B9C6-C62569392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AA3A626-EAC2-4DF0-845A-FF5AF1DB9B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D241B756-2066-4E62-8E6B-0B3FCEF412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E347F926-1C83-4D0D-88F3-D73804D5E8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2D27F2-D1C1-4ACE-8584-87031DD0FD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5C0D3493-999E-4647-B465-EF9BF3B3E6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3F7A7984-EA73-4652-A810-CB3386689D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DC95DA7-EF82-413D-9E23-EFE4E51237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E2C5B576-9C45-4D6C-A09F-BB70B542C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00D72E7-2AE1-48CD-9554-2D77473CDB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589E8728-1528-4C65-87F4-77D7396993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8D41F4AE-E9E9-40B2-9C0A-E820EF5544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B4C5DAA-AE3C-4B9C-B6AB-95C3C2EA3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39D81FD-8CD1-4252-963F-1E3FC181C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CDE9F5E-686B-4851-8119-17940F1914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7235DA9-B038-4FE4-A308-6DB56C0F88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5F1F78C0-AC60-49B2-95A5-CF7F0208D1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0B630BD-AD84-4DC4-AD01-5F2B25839E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A50EFF67-48CC-4FF6-989B-8613969718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7EB99A5-95D3-42D6-A0DD-E04C164214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3952898E-017E-4F3C-909F-FD2BD6E10F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F3DDA084-0ADE-4BAF-9948-8BA16076D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39B86B34-FAE7-4C9D-AA0D-152DEB0D19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C09037EC-FEAD-4B18-82EF-9D99DB484C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42357E-35B6-49C8-97D1-EAB5F5D304B6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21864DF-CE7D-458B-8BB1-5A50CEF4B5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DBBBCAC-E46A-4DA0-82EF-15E032D6E3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9CD641F-F7C4-4E61-B5C3-B80DFF7D80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EB897CA-9A3D-4351-824F-4F68CB0944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9E56314-24BD-4836-BF46-52F7C460B8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B33758E-0944-4EAF-9419-121BEC45A5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B5256ED-BE21-4279-B75C-4C9A6575F5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A8F0C9E-44A3-41E8-AFC4-9A95B5786F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08F6D84-47CF-4294-8103-A7D8A76968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48FC45A-E559-4639-84A0-FC2309BDA7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BCBAA00-7FB2-4C4A-A2E0-31A07B2952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093635B-58C2-4F7A-B6C3-B42E65E0AB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5418FEB-E1A4-4064-9106-918DD11A4A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A5A9DFC-24FE-4B1E-AFE3-08F590E436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30F658F-3A27-464E-BB7B-79E55899C1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F1F336F-3AD9-4B5F-AEED-066598294E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E302E75-EF64-4B39-8815-6ECE89F3AB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6091E73-7FDE-40B1-BA57-36C4C9568C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9486023-2401-4F23-AB60-A5D5C334C4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EF47CBE-E780-4EB7-85AB-813689AB78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D5144EA-8B57-4F08-A3F8-6E613AD886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7FF8A27-7152-4C25-B86E-539D3B45BD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58ADA27-0DEB-4306-B597-0303D1C641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9D219CA-BB2D-495A-BAE2-DE03CC5B69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4474489-919F-4B78-875F-7B3EE0EC2F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7210280-0A7B-412F-AEB3-80ECADC492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78D08E4-A223-4AEC-AE06-84AA8612A8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3DC94C7-A27A-47DD-953A-3118597A05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E6E71CF-37DC-4D78-9E0E-A78BCE736C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02E93A2-B8BD-4947-AB59-06170D7854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297BAD9-A4D8-4489-B188-0219D31418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E89218C-367C-4ACD-853E-570B4FA495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AE7FD10-DC0A-4ADB-BDBF-00BB6E19E8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C00525E-9494-4E6F-B49B-1408C29E22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111F25B-C03E-49A6-95DE-354A6C53C5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4EBE7F8-7359-45CF-AEEB-C6D1385F22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031B098-8BC0-41BE-80BE-13F108CE64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1AF56BB-A7C7-4744-BA5B-438308BF48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4E01469-4854-4A9E-A83A-E2B464AB4F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AD2E418-703E-448E-8EF1-C9A4B5AAD0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CD6E1DF-6FAB-49CC-8EE3-51BE57CB94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CC7F7A1-8467-44F2-A24E-0A72E4C3CA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CB82F37-62E5-474A-9AFB-EEC09D7AEE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6B263C6-C9A3-4CA2-AE3A-2F225AF6FB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A153770-287E-4448-9056-F46470B682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944138A-10E3-48E6-ACF6-799B278245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46FA592-DE1C-4C7D-962B-6E96D07C36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7BCE185-922E-4549-8AE6-D02AA1CCD2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992ABA0-7063-48F2-B5E7-462FDBE3A5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CD67A51-1F3C-4CDB-9461-B77C469031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043FBAA-812D-4B97-9AC2-0A3081296E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E4CB848-CA72-47AE-B64A-1A818C726D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DD33C49-8714-418C-ABA2-80A0762FEA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F74946-E243-428C-A119-DF42931A47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7792E61-E950-43CB-AED8-2490251B21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612BFCF-8587-41C6-B3D8-890B3C4753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FCF87F2-D66B-4201-BA72-B223982547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6051CA0-E960-4CD8-BE0E-55E651EAFC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B528CF1-94B3-49DC-8BED-1CDEBCF417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7C5D5B0-1505-42E3-94A0-50F085A1A5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DF8FE3A-86BC-4DA8-A693-FD7241A54C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D350A38-DE6D-434D-AC51-995C469BE4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C102D70-6E39-4211-A86C-BBFF543947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AFA6EA9-2600-4997-B45E-437060CFC7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9885A7C-8A3D-43C7-92CD-848F39972F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D23B4CC-AB8A-4E59-84B8-1AA750CA02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49D9A9E-287D-4F2B-A7FE-82CAA1BC22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937DCBE-470C-48FD-A95D-61BD77FA0F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F90BED1-7A50-45CC-BEC5-0ABD9A91B1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D79B531-4727-422D-B343-5EA2193656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64A1B7F-5E24-42DD-AD44-6D73EF86D5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34CB7A0-29BA-440A-B11C-8EFE007AC9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79B33C1-98C7-4AAB-8E50-DCEEC2F323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9D7C59C-DE7D-4B10-A800-C75556F44C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680553A-D61D-4446-8D39-85DCF9B8D9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AAB906D-D9FE-4BCB-89A9-F3D40689DA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F0A4FCB-906E-4B23-AC77-19947FB92B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189A0A5-E25A-41DD-A10C-A55455096E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26CF623-F614-4A52-927F-539560C78D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2D9AF69-C2C9-4738-B57B-57EF3AA64C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76BAFB6-60CD-4937-A333-AD9053C922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1D27F26-B844-4705-8966-917352ECF3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964F147-B187-43BA-9330-365C772772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E7BBD48-FA53-4F70-B8C0-B8C29C7F6D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C519E4B-2A90-4FAE-8B35-105932905D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22B30F7-0704-456D-A076-E8AE9F6896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B4DCBE1-7006-46F5-8731-B77F5A51FB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553CCF2-60A6-4CC5-9566-1C4D360F0A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5ED702A-CF51-4FEA-BAFB-238F9282C3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1E447F0-AEF3-46DF-A03B-42523C812E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79C963B-D979-4B89-B0D4-54F12800D8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5876DB3-7DA6-4DCC-AB18-031B2AA6D6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EBA82AE-3C92-4D30-9F52-D6868C441F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9BC0707-5A6A-4B92-874B-AF18E8A529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CDA4947-B8BC-44EA-8AE3-E39672D2CE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61F260C-8D1B-482F-8B46-8386FE3BE1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A6BED62-FB24-4489-9AC6-CCEACB1C01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71555E5-55B0-494F-AAA7-CC7D5CF424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997B7B7-F509-4CE8-826E-4AF366A574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04F1AC6-919B-4E16-B3B2-5937D29708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6628F82-53D8-4F6D-9500-DF0D409A05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E958741-6FA1-42C0-B252-CD09B92EC3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2C91C15-5F67-4B39-8043-E4C53A99F1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F8503F9-7563-43F4-BCC8-A1D2FA31DD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31673C6-CD66-4408-A455-D39CD8A7FA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A8D6FEC-E0AD-47F3-A164-5282E1EF80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01F640D-CF12-4571-82D0-0CA4D6063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194334D-21BC-40C0-8C14-F9C6B24D72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D587346-F4F4-461B-8828-D6AF95DEDCE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55D13DAE-FF2A-4397-B034-7D85E7FE4D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818E7DCC-F009-4E29-9F6F-0876C101AE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4F3C172D-7762-430A-AB2C-918B47C96A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CA9B30EC-89AF-426F-9389-A5682701BC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14A837-2054-44A2-90A4-D4718C1AA7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3ACEDF2-E1CB-44ED-AAF9-64BB1F14E4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0BC51AB-AADE-4EE5-9BE9-2999AE78F6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157BB0E8-104D-4575-A242-3962E7567E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A0EF6AA-0879-43D7-AD63-F048D8A0F0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EF93A2A-73C5-4240-8CBE-49983D329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99FD65B-6A28-4009-8F11-30178AEBE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4742CD1-6765-40A7-81A1-67451466E5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E76C386-741F-4A3C-98B9-B6DF2DB756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ECF6A273-31B0-40F2-822C-8A1028287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8AC5FF4-04B7-4260-B564-611023DB3D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003CD61-7630-4438-8308-CB9F12149E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125DEB1-7327-4CD8-A6AE-9793293563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B72C6640-AFF3-4649-81D9-188E1DC822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EE0BAF5C-D63E-4E13-BC61-4736748C72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575E4C1-AC18-4122-BD82-DBE3987959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E653FAA-780E-4870-AF66-6CA023B27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B41865D-5271-4BD0-BF02-6A5C05A50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FB77B98-D920-40A7-A53B-49F1B0F1E0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51A89B0-2CE5-4383-952C-AC11FFD2BA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047193E-AE1B-422D-AEF2-681FF91B54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FA0C2E9-3C67-422A-8667-D87B5136DD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7D75759-4D41-4F0C-8889-A04E63B0A1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FE243CF4-86A6-4D58-B8DA-18023C6703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A209B54-9FC0-4FC3-AFED-380BC2A43A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0E649ED-8938-4BB1-AF83-8781209A53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8C5EBF6-9FAF-4353-8CFF-EEC5629EA0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4F7DD71-CC68-45CF-A828-23FD37FE32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5BC3E498-07BA-4769-B4DA-6BD7787108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5EC8F4BA-569B-4E33-AE7D-C49DC9183D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2567011-FD00-4BB5-8EAB-6C27D3BE5F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B243958B-0C7E-4AD6-BD44-5187D0FFA3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43A88F3-F213-4C4F-B4DA-A733D430C1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AE625187-9FB0-4A7B-9CED-C5F2AD8C74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7285D0B-CAC4-4BF7-BED6-57F1E594CD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C806CBC-33D8-4D3F-BB18-57C6784961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02C255E-7ED9-43EE-8CE7-1E44BD393C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6A5AF200-9E5C-4FB3-B607-6C797591E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D69D154-8C03-4DC1-893B-86AABD69EC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6E7AF8B-C223-47DA-B815-F0DAC14DE5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261F79E2-49AA-4C1E-A81C-44E89DD1F5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30A7ABC3-FA5B-4714-ADA7-47BECE465A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9B20897-0108-4F38-947C-580129825E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4D1A97B-FC26-49C0-A620-97DE5B6574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EA02A089-6B53-4450-AFDE-775D0F1DC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2D81295A-0F7C-406E-90E2-5A076CE04C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EF8D1549-8DDA-4C09-AE17-27FEF9CCED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57F0BDCF-B39C-455F-8547-50A355A93E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73A69F9-C840-4599-9E74-94B2728C76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AAF7E81-42E9-4579-AEFE-CDC2410395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6A753B2E-3B81-4CCE-8654-057EB77A25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77705F4-2948-480C-AB6A-ADB90CEF7A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AF0BA7C0-F7DF-4585-8884-B8EC71BE9F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0371E6C-1D3D-49AA-BC85-E7D6B43F89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D1717E94-8C3B-4ADA-9ACF-A893523D32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A8918AB-5D60-48F8-B49E-7AE14424E5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F94C6BF-5B48-4580-BE2C-4DE80A7866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EB3C4ABF-EC5A-448F-AFD4-47D4B696A6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0ED2A0C-AB0E-4A25-8D80-D48AC419F6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093FF88-89DC-41F6-AD1A-496900395B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6F3ACB7-1BC6-4076-88D4-458ED78B81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F3AA5E80-1D19-47D2-97EE-05595D3E9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55BFF77-9521-404D-9BA1-65782A1FCA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91DEF87-4680-4CE2-AC14-71F46E125C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8D1C1523-FFA6-41D0-8B96-A578E1722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2AAD868-FB11-4ED0-86AC-A5ED5637EB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4E7835B-FD46-4806-97BF-731FF6542A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E54692C-EFF2-48A7-81D9-EBA8BEB75F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887354B-7424-4A6C-B8F5-296D046976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9C44ABD-5E92-4B9B-A1CC-19029BFBD9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13CF18C-BE23-4C49-8C97-23B897D826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105B1C9-DB4D-4A57-84D6-79F56C0FB5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96B0F19-C149-4528-B510-32BB12C725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A11B742-4630-47AD-B20B-B3DDD15B56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B84D8767-BE81-45B4-B8D6-6C84E9B03C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7CC2C700-7A0D-46E8-B17F-7259C0DA28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3CD810E-BDA6-4953-B6A8-050F6AC59B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3501044-D4D7-4D43-8F94-F89B5D9E87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3786C74E-B5C3-465F-AD89-2F975B61C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6B4C3678-3450-4D23-A28E-84C6DD94AF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35A7583-BE6B-4079-8F45-7F2DC9B95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4D47D230-A5B7-46A9-AAEC-AEB89A2F23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94C4359-F1B1-4F6A-A629-F3A1AE797F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79793B5D-F2A3-47AF-814B-9CC8DA0A8B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15AB408A-2FDB-46E9-80CB-10D4314CE3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872D7DC9-2E67-4AEB-B765-1C35BE5FB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98EE5C7C-C54D-4DB4-AD05-355F50CA71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0653602-7C47-4BC2-916B-B031AA339E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749969F-66A8-4668-AD4D-1244AC1C0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3B68EA9-2B2B-4C19-BFFE-1FB8B514CA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B0A9DAF2-296F-4771-A6AE-021465CAB5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492ACA5-F735-4988-B450-AF4146D057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832AB897-9632-4248-8447-79363792EE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53789EE7-4E44-42A2-A401-0F08A1342C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DA3BE68-C63D-41C3-83D8-CF6030E56B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383134D3-E982-4897-9D71-D6EC6109F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797CADAC-C5FA-4FF8-B803-0E1F70BA18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4A408EA-A2B5-4F4A-B8D3-0A62827996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D3749E8-0513-440F-800E-950730BBFD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A6C2F633-E7E9-45B2-92F2-1A1CD91346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CBAE6DA0-C6DB-4A27-A28E-B298BA2760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2B065A0-81BD-4F70-8DE9-7F53A0E0B5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89AC437-6D66-4AFF-A2C4-1E2128762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BC7159B4-C815-4EB2-A40A-4C88AC4E5F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689AF68-E949-4391-A1EA-0E71542871AF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147191-DACB-4ABB-BC9B-1C36C9A752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1448DC4-BB96-4E04-865D-706AA0A108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E064FA3-F3DA-4400-A2FE-6CF7F492A3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88B3F4F-2521-4114-8EF8-2743D0B00C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807FEB5-FBBA-4F52-858A-7E9567693C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3375BD7-CF0F-408A-A8F7-3640478348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23C6D08-3B25-4A80-AAA6-9607E763DA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C209E2B-BDBB-496E-9C39-8BBD9CCA4B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585A15A-BAC8-48F9-AEC6-1FA044F759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318D167-2936-4B71-8B90-E89C4A8A54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149CADE-0191-44FE-96A8-F6B0BBE6F0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F401D5E-D5EA-4278-B6F0-9164E7C7B9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3421CD6-636A-4D8B-9D28-61B68CB505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F8AE9BF-E27C-400A-8265-0A7E812D2D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679C5A1-4217-4254-A59A-CE3F710C8C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56A89C8-E502-420A-9FCE-A9B1897B4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7E04C9F-84EE-404F-ADD9-6603974DFB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97F4173-48FB-4FE3-8EEA-BAB8A6AC07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FF93A26-2866-49D3-961D-C7E2EFE9A5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287363B-E4B7-463A-8CA6-83DA5A2B17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0295B0C-1E5F-458A-8DA1-6F96761BBE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F7D9565-E4EB-4071-AF52-F1497AF973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339AF18-986D-4869-87EF-2B0D4E184F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480E04D-AAA3-4740-8895-6422560729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B111777-CB89-469D-AF4B-6EC13B7F51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1001473-1DF3-49BD-871A-147FC2A8D3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C959A2B-5AE9-4CDF-B7E9-B62273314B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186EFD7-2BB4-4314-A4E0-93A37EE336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8415B52-2676-4A41-BDCD-81B503A76A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8C43032-3A45-4A7B-B1D8-CE31E1F590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3CA68B1-6FB5-45BB-86EC-126C71FFE3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4823394-07C5-450E-BDBC-D6A0BE6BD8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FA9ABA5-42EF-4FAD-B449-6C1B6AE63D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2020828-BA2C-4733-B834-0BC54C9F09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ECDFCD5-C76F-4A2F-8577-0D60F18379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AAD86A5-A4EE-421C-9D95-3241BD2183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FF071A3-08B2-4E3D-BAFE-899DC524B0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7FD294C-7625-4059-9503-E1C312D238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187DE24-6A5D-4B51-B9D4-94B6F09271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0D47022-92FE-41A7-AF85-B7AF9B9DF7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E788D62-45B0-4E53-871C-A725406BEA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AE6C963-FF12-48E9-B62D-5189968C15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4300971-4027-43E4-A93B-EBA804E661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64D84B0-14F5-4D56-8AFF-7B78A59E73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31B9605-678D-4D38-B43E-A4711A1B19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447AAB8-2370-4D0B-83E0-503C8E2ADB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3B8700C-EC2C-4C52-871C-14E72D76EB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5596ABD-C7E6-48CD-8AC5-5C3CDBEA6B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0E18C03-31C3-4360-9324-E55525D7FD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E28FAB5-F3BC-41C7-A669-9541B1C2E1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FEC2D05-6377-49F9-BCEF-852F0D3B2F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D0150BC-D3FF-430A-8093-D466939911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10AFA7D-5F92-4875-A4E3-71FFF4CD0A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D23A605-94F1-4A69-AFA5-0F9B0B5010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DD2142D-E4DE-46AA-B036-0A7BC574D8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E97C97D-237E-4A74-B0C7-C4EB0B8303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B47E0D9-F414-4DE9-A8C8-7C03508510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E065BB1-C570-4B4F-9412-10CC198DFE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B22F8AD-002A-4050-B626-5DF8A7BA4D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2A6D142-B04F-49D9-9104-FA54926010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EE67DB3-8082-484D-81D3-6445897D73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0D1C4E1-BEB8-42AD-89A0-DB032F6CE4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0CEC7CF-A190-44FE-9D7C-D732E8C2B5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D5F70D3-87B2-4678-BDA6-70917ED1F2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9701327-DA80-4CA0-A8CF-4ACF2A5F77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97F20C5-79EC-4420-8B26-4BFFE87AF4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37F376B-EC0B-41A0-BE75-E6FA9F76FE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FBC6C14-81D8-48D7-BBD9-5D4751F75C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5924C3F-1299-48B7-8174-768FDA68B6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A7608FD-372C-45AF-A1F0-2D834F61DF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EFDB315-4A0E-46C6-8FD0-BDA3135B09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C44BC58-A46D-4EFE-ADD0-00F6D896FC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915D81B-002A-42B0-B55E-E2C1F33CB5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47B1726-CB29-41B0-A6A3-1EB76535D3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33E5C6E-34D3-485F-952E-A492883ABC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03C7B3A-26B2-4ABC-AB8B-6F54A8327F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6F2473C-4118-4952-A003-412D481037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702C058-7D34-4E80-9CF6-C81A8EA999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B7C022D-3F40-4BE3-A8B6-990AC1C7E0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EC160EF-9DEE-4B00-918A-1E64262BB1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F36664B-7419-4970-9BBA-C3008BBCF2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3E5119E-67A9-431B-B862-29D012D570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442EFE3-150C-432B-9BB8-5C9B628EDF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CB35E66-6E8A-496C-AA5F-C842B6C371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D1AE93D-2B86-4FCB-A163-CEE0326A25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FDDD6E4-2E2E-4A02-A403-BF0F0CFE77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1FEC432-3A50-4584-A581-B93EA5AE7F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9EBB587-8945-4484-8B8A-3E392CEA72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81786CC-CCE0-47FC-9BD6-485238DB0A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DAFD024-0713-405A-AF73-4DF649AA68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8D8C72C-1F5A-47C0-9AC3-A22F45BE33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EB232C0-3ADA-410A-8EBB-4A914C2996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6A64A81-3F0B-454B-A7DB-5A3A2C5293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445A807-5AA8-421F-AC24-EEA5A9F6F8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ED17E70-E8B0-417F-A838-8E945C7FBD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CFEB232-7B36-4A9A-AA00-54EC3D5FA1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370E2AA0-55AE-4256-8D14-875033452B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A091193-478E-40BA-8587-80923F1CB1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0DEDCAC-1F50-4158-982B-5B5E14717D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9A70463-8056-4F52-B065-05A427B199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45827E2-B2AB-4792-B871-3480A29BAE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2A6BC99-60A7-45C3-BEC5-62F6647068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0A1DB99-50A4-4F92-9D28-757B60DC14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7F70081-8C7D-4A94-AB18-C602E00582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6F0ACD2-E33F-47A2-8515-4BE8F11B77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A04A159-8B27-4DD5-9728-F09147B8ED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9D1D9C5-DBC6-4190-9D4B-567B4B5D12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29F84B5-12DB-404C-958C-58EF8C2B75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216F215-9494-4E41-AE72-0CF725C549E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BC48224-6FF1-4AB7-9267-F20C6586AE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C1ED473C-A13B-4C6F-AF48-B1815A0D29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BA714BC6-E890-4244-8F23-51AEC6CD11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C0EF152E-0572-479E-8888-CE1FA534F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FEB6494F-CE88-4281-82CF-D83C107D29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93FEB60-12FB-4C61-B49F-672E0E485D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A155CD4-72EB-44AE-B6C1-9EEC72B04D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44B4C1F-3F56-4415-886C-2A45059B4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D8855DE-AD91-4740-8496-BABEE48C78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1F67090-3406-4804-BF9E-70E8412A2B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279438B-A907-42C2-838E-CBF1F0106B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804E285-DBEE-46F1-8124-A46587988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07849AD-D27E-488C-9153-1F788C3413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8D85C1D-770C-4CF2-9928-AB21964E52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D5A309D-9960-436B-94C2-46A6E6318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DF37779-BD09-40B0-BDD9-9B2ABF030D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B5DB4E7-316F-416A-91E2-ADBEB4C5FE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78CE685-9080-4FC3-AC12-23F7BA5469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B423361-895C-4BE4-8277-2E3FBBBA07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30B1F15-CCDB-48E3-BF49-79F2DED6A4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DCF55BE-F730-467B-AAF1-0A217B7E8A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B62EEE26-9EED-4C38-84F6-F2B63C588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4FF069F-1140-455C-A914-7991B137C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45FAF83C-8D34-4607-9CE0-673F816CE1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2EE98C9-BCCA-4088-BE23-5677353F3C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28755AE-79C4-44FE-A6C0-8440B33FCC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FB1058D-38CE-48F0-B727-9A0D45E2E0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D85B111-903E-4719-98F5-C16C088851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7D7972F-0FA4-49AF-BB37-64678F0466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C8020FE3-6E9E-4CAD-8002-ABCFC36C7C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DEFE33B-4376-4C79-B5D2-7E85E3376E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A95D2FE-4F20-4139-9509-34E927432E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5AC335F-F6E9-4D77-8945-25DA8F83A3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5990C36-AA21-407A-8F6E-56FE4A349C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B60D98B-A2EB-41C6-92F2-8FEC2B00A9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62D6F8D-6376-4C0D-A70A-E0A05A48F3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EE1FA1E3-041F-4FF1-927D-1CD6585D1C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9A8DCD5-E45D-4046-AC7D-13B6CBEDA4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FEC87F3-F754-4D55-89FC-62EAE5BF95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43970EFB-EC3F-420A-8904-07C496F6EC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FE018EB-F523-4F9C-8514-AD97ED4E08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1A42E09E-7635-4A39-9D57-FC7175ABD2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AC90B4B0-F2D0-4160-BEB8-ABB5EE7BD8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F000A3D-5887-4BA0-88F1-38C0C70040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2B1753B3-6681-44A1-AAB5-E3C38E589D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3319287C-02BF-4C0E-A018-4922201682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F01AC71-DDD0-485D-A10B-0F73A27DE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8B537016-FE02-4DCF-BA7F-C0BC326B9D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E566E1D6-50AB-41DE-89CA-7EA6BE0342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1C9083A-5513-4012-AF56-72CD8EA76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15964A40-EDF6-48A0-BA39-2B2CACDC29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C2E41AE-0340-4CBF-9050-7E4D8E7774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A4A5472-DBC2-43AA-A42F-2547EC9424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034D1FC-C94D-4D42-A051-7BD1F232A7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01C3299-3003-49DB-BD4C-BF8BE2DE05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E071FDAF-B44B-4928-8DEA-F196A51C5E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5C57981B-BF54-43CF-A16E-8727B12341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5F71A519-DD3F-4CDC-A194-485B40E45C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BF2EBB3-DE0B-450F-8E5D-D5D65D061C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CE30A28-9923-49BE-905A-A78B6E91AA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0D0FA03-BD9F-42FA-B01C-B20E1266CF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AA77DB8-02AD-4F30-9994-BB73D821BF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D933874-1F60-46FD-A92D-B6886B0E8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4DC53EE-7F46-445A-B397-7188CCE499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5A51273-4058-4AC1-8F19-9687E1E7F3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F9303C93-423F-40AD-B3F4-91FC9E09E1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4315AEBA-88A9-4DA4-A5C7-87408BCE61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1A9E98AD-7293-4FAD-8D4D-782D0B4B16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7C0EEA1A-E602-481D-814C-2F69D194F2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EFB1AAD-1C2E-4BB7-AC1C-B36C3F0EA0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77084E81-1E09-4CFB-8B67-A75AF5C819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FA6A18B-5B9B-4338-BF6B-B8FE981812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159FB89-9BB0-483D-B704-2CC70DA28E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7766FE4-658F-41CC-8F1D-A01D03A00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41EFD76-D2DE-40F8-922E-AB7A06063D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D00B61F9-7CF1-4B6F-B5F2-5F5677077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D277443-46E0-4640-9C74-9049DC3B99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5B8F9B3C-6A0C-4FD0-8650-08A8105F25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C5292E83-3119-42EF-A6E5-B8D7A7E1A5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7898BF9-7B1F-4B4F-97C3-78441C77F1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3BD9590-F3F1-4C5F-B3A9-9265165CB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9E1D629-AA6B-47C9-8F79-3B8F1D6520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AC2F7807-37EF-4A33-B204-2D87D3A55B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98342B48-CD3A-4BCB-9BC7-5D18AFD2A2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43D4ACE-8DEC-4909-87A3-E1FD8FFE15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FA5CD655-F05C-4864-B121-39D7CA53D5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F21B9CFE-E1E1-47C4-B75E-B461AB10D3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1F119787-9AAB-4EFA-9FD0-92E697E9E4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E3408AB8-4AA6-4574-A20D-E482397473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93C1AEBD-6B18-4429-B2B9-4E40DD0251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78F4467-4379-4AF7-A7E7-1DFC678432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6472EA0-430B-4BEF-84B0-9733D9A94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E78DAD8-D552-4DAB-87C9-2D787AE337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B61BD36-D34D-4993-9F32-D429EA80E1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3E6113F1-DF7E-4862-8BCF-DB2BC4591F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F359AFD-FC69-488C-BD21-45CB5ED200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D699A038-657D-47F4-8E81-754C11DCA6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B3FC2E1-65DA-44B8-9EF0-D6F965139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863A222-C5D8-4F17-8F45-5AF11421C4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EEFCA7E-7BA1-4B2C-B281-E8B36FF5BF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EC892D9-BA5F-4805-8155-D64823FF73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388E1A1-46C8-4CAD-BAAF-5FFEA8FD99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4DC7251C-C560-4F09-AA36-EB3C3E9525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7745E268-718D-487E-B2BD-F044B69E43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1CE0D167-9FE4-4132-B913-47D3B99A1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AABCF93-A419-448B-9C1B-25EB959FF7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A0DB6FC-0AFC-4869-BA64-681B1781BE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F492372F-C059-496C-AA76-19B3876865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A39E2F-5EB8-4EA3-94EB-48E43D85B81B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7BFD9A-7C90-470C-9F64-D47A3E9A2C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BA5250F-6C8C-4CEF-9155-F9D3D7AFBF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3A9AE8A-6230-40F3-BD0A-8DDFDCE758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4714A78-AB3E-486D-B51C-0F3A7ECDD8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0D2BF32-1958-4173-BD9D-A34E7EAE74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1CAC136-C757-417A-9BE4-39FE5A22B7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BB43830-EF36-4CE3-B37A-5FB02DF0AB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5CD80CE-5D58-4D90-A48E-DAAEF1F637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E636FF2-9A70-429F-AF09-E5AD930699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736EFC6-2471-4665-93C3-E83C53181C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B82084D-B5B3-4C7F-8169-8F12B180FA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2881BD1-25B8-4480-BBA0-AE58BB6034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4A8798F-BF5F-4750-9F20-D711AACC92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C673265-9054-45E7-AE2A-01A99CDEFA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57F015E-BEB9-490B-BCD7-F0092914A7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969725C-CE8B-4697-931F-B3C37C0182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1FC531F-63BE-4095-A443-6EEA0659E5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E1C7605-C9B2-483E-83A7-6BE6BBC6B8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9091991-CC1A-47CB-9A20-C82DCF4295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128680A-FB77-4D2B-A823-722FD007BC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22AB016-F2E7-4B4C-BA17-BDAC0A5DA7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FEEB75A-664C-4850-B1C2-EEDD57928E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FB6B00A-85C4-4E8B-93D4-7531FF4A34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320DC81-5E5A-4AEB-8AE9-1539D7E9C0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3752644-3745-43E1-AC14-DD310B3F69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DD58D11-4DBD-49D0-B004-FD2628407B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7C5C42C-039E-4BD1-BAEC-1CD3429F006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5736F68-D31C-453D-95D1-FAD41C9655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0706E2F-155C-4568-B753-9F1BA2B1F3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78C18BD-2B9A-41E3-83F2-C936767AE8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2F4788-48C8-4B79-AC4B-30FF4465C1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A345357-8B8C-433F-9142-A1BA423234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55F2218-D76C-449D-BD4F-D6ECC193AA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BDE4F8B-6F9D-4365-A5F9-A03C9F46B86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461ACAA-26B2-4326-9788-880B6B7BEC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1BB2147-4DC3-4189-98E3-94A63467B3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9F9878A-F013-4B63-9E3F-8B133C9CF9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C039376-CE0A-435F-9DC1-94790BA36B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185287F-0531-4AE0-A12A-3F549D9B6F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916B285-5B6B-4578-A2E8-09A27E8397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85DB543-F1D5-424F-A6FB-4520419F23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72B0FD0-DA69-438C-AB84-0FFC593FDA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624D58E-0EFC-4DC0-A0B1-430211A47D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AC735D9-29E3-4E42-BBC3-D5F877130E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39AF0DC-CB84-454C-8665-4F6573475C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036C9C7-5438-402A-BCDE-4CBB50509D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754DF85-6047-48D5-93DD-B6EA0F2A23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229283D-5EC7-4922-9A0A-C682704E87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615E68F-792C-4339-9F09-E6E9EDC379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6C998F7-7826-479F-8B36-F670359460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EFB8757-6284-4E18-9E69-3838B33842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7D46A4A-125F-4796-9655-4BA55D3750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4347D9F-B9C9-4F4D-8793-827A12107F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5AEA3B6-4983-4F7D-84E7-34F3EFBD9C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83C6BE9-3FCD-46DD-9BE4-E89043C3D8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29E619E-B6C0-49EC-A8F6-72AAF93905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B71E28C-BA73-4E3A-BA6F-33B4F448B6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3FF2535-6D13-43C8-B2E8-ACD846E5D0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16C6FD0-559D-4924-B69E-636D323E91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EF0CF1DB-58F1-447D-84F7-228233DE9C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A68E294-25ED-44AB-9161-6F8001E787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BBF0670-EAC9-4B62-8FDE-D7DC73953D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A919163-96C9-467B-90DD-95E60A3A36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06E98F8-FAA1-4621-8567-26CC341E17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316B3A8-4B36-44EE-95C9-5FA6E8BEBF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145A4C7B-CF7C-4F83-8FFC-59A8AE9B62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A92B9F1-E8B2-436C-9A0F-DF9D7DEFD9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ADDC2F0-3882-4675-A928-97B2DBE1C1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D636053-20DF-456C-AC7E-0F171C9FFF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9045A91-C531-4EB5-9F0A-6969E75DBD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C042859-9F94-4B5E-898B-596FE212E8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67EF8A9-4CBE-4219-A45E-F3EA4EB5E9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989CA10-66CD-49B0-90C5-F85C522E4A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E0B7FA3-BD11-4589-A3D1-B14FEEAA85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E0EE13B-2B9F-4795-864B-2907C082BF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0A1E2ED-00CF-45B4-944D-8BA3A6A303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CDB7CFA-CF98-4498-8A29-D7EA92B76D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DAD9436-5C5F-4872-8B43-BB9D90D21C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01DF84F-BCBA-4299-BBA1-76FE7EAAFA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12F3208-AF78-42B9-A5E6-84012C1CD1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43A8AC5-3459-4B90-AEB7-AB5E12D053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0B3FE72-646D-4A90-880D-2839CD7BB6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A23DA6D-182D-4865-82B8-70A34FC635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0D39DF3-483B-4200-8F09-CB4BD756D7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4E2EA50-AADF-4092-9C2A-EE242E75FD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97882C5-5B4F-41CF-9A48-11834AC009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58BDAA1-93DC-4ACB-811E-061AFFB78E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EE93ADC-7AE9-4EA2-8C49-95937E322E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2AE3668-3EEB-476A-87A4-1E745268AB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2D6404B-4751-41CF-B13D-8B641CE47C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05AF6CD-ADFE-473C-84C4-E0746DD406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0BA63AC-0CCE-482E-B63B-157FB5C6F3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A03B503-A036-48AE-BE88-6EFE27BFCE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B8DF4A5-1355-428A-99F6-2CB1AC4A0E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460261D-3142-45D4-B5D4-13B83E6D28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84FA51F-5007-4675-9B69-0C62D73CA5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EEF469B-97AA-4D9E-835A-244A53D9C7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7461234-DD6C-4B4C-908A-A27995126F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B1223B7-E837-43D6-B413-2484A14FEE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7C57458-5D88-4C8C-91D5-549AFB5D0D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7C7BD23-9BB2-4B76-AE63-B9E582D3B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55B1251-43BE-4881-9BE1-809704143C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5A52E52-B23E-42B3-A6A6-31FBA263C7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F33B32C-EF97-4CA4-9148-51BE438FEB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60D2148-E90B-41EF-996A-9D93EEAA30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1C56A73-311D-471A-B93B-7830FEEA7E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E8CEB66-91BD-47A9-9A3E-E6A9C022AA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93CE2ED-9022-4BAC-A480-0EA1357FD8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FB30C1-4CE3-426E-B59A-1E61C6F0E660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E8D6657-6F52-44FB-9015-7F7641225B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3ABF4E8-11ED-4BFA-9AD3-4A652D0CE2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B7635D6-7D5F-4142-920A-811823E2D6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9E2B284-CE91-4FF0-B04F-979C9A2EDD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165708D-8339-4197-BB20-35573FA098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1882483-3656-4E8C-9FA4-50609E1B72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1A1A2B5-4800-4880-8B84-170CD5BC63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68C2796-60DB-43DC-89D9-500360BCC1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4B75F2B-5339-48FA-9EFB-074A9F55D0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8B0C836-B888-4B71-8DFB-95F00B7925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649224-65AC-4820-BCA5-F79F1A7CFC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1A8484F-4853-4209-9A21-BA8B1E2F9E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C8A3561-574B-4CCB-85DB-039C01E6C2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6993A81-D7A2-4ED6-AE73-F6544D06B3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064109C-6018-464F-A346-84BA785B9D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CA2E6C0-B5C0-46AC-9DED-78B6477F93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6BDFCA0-05E2-42D8-B1AF-02265619D6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910A6B8-E493-46F2-95CF-24D8861D46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D3C6E02-8EB1-4E9A-897B-DA954580D5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9BFDC354-8D6D-46FD-93DA-57EF3E2493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3FBBF8A-922F-4E37-AAFC-0E6A51D8F9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C6DE46A-1637-47A5-B978-E63B0CA222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F76AE48-CD2F-4AF1-A05A-DA606D5A0F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682A037-65A1-4B5D-A462-D7DB1CD14D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8F6635E-B314-4C8A-86C7-D5A27D8372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356BEEF-59CE-472A-8661-71A17C487E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1DCAA95-8790-444C-B8AB-E08D2C6C90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C056698-8023-47E4-9099-42A1328AF8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5C49AC0-70E7-4042-975E-C12DAB6917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64050A8-5D8E-4AEC-BD2E-814E638135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E4467CB-CD00-400D-B589-0EBE54D4DA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B27286B-E8D7-45EC-A293-61628F1426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4AF7D9F-494F-43E2-A934-9585E7CE45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8CDE28C-ACCA-49B0-B047-8D63AC7E82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0055BD6-58A6-4FDB-815A-C21B62FEF9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CE2C565-7EDA-4FD0-96C4-94CF8DA592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819B603-B346-4AC4-B4D2-33CD17F5B9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A7737B-7DFA-477B-843E-FF2CDD74D1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9148CA6-A858-4FA2-AF0E-84F730B194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B5F9177-F31E-4417-8F92-C5705BC80A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C2E3FBC-3E56-454B-A6EA-DEBA715C34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4AC6E94-3670-44D6-908A-6BD43887F5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6B4E8AB-EC4D-416B-A4D5-69CB5A151B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D46D334-EFC5-45FD-B64E-E5980669F2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2784795-1504-4E53-BF95-581C2270CB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B2BE4DA-799B-4657-B2BC-24C7BD8A2C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653BF3-B770-4AEE-A6BF-35BC156A44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E5972FB-EA6E-43F1-A5FF-85A9C9753B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72B6568-9CE9-4B50-9CF7-9909531A89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A4674B3-FC66-49D0-B0A9-4FA3AB9B90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489D950-4930-4647-9AC0-DE4C1B25A0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6D63816-B2B5-43C7-9F5B-7B84D46C4B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123AC80-6C89-4B60-9C89-89052548C6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23AC58A-46B2-4F64-9F58-DD1A27E99E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FFDBC0E-9AF4-4D78-8D28-237E91ABEA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B493858-81E0-4782-98AB-6DE379DE6D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29E81C1-D9A9-43E6-A495-34CF19B2DD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66B0C15-CB95-4203-94F8-8FF11BA60C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2EEAAC6-9B30-44B6-95BC-A598C78783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D10463D-D94F-47C2-9FF3-62CA00F9F8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621C0EA-05E3-45AD-96D2-CDB558AAD0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4E7C5BF-8EF4-4458-867A-A694CBFF16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38491F0-149E-4165-90C1-037789DE53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10AF5D4-2AED-4BE8-B4DB-FBE425AE08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E69B644-F943-45CD-A75D-39648EFE8D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42BD37F-F1E3-405F-AC93-85B229DC90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5E419CC-0132-4D24-B442-25093F5780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4FC443B-68E9-477A-8B2E-602BD7D131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6F6BF25-C4B9-4377-B775-CA25DF18B8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BBFCFB2-BAE1-4E5A-BF9B-66BFF10FDA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8711DF1-5DB1-44AD-AD2C-1573B6AA07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D59E626-D24E-419D-97B0-EC607CE224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3A0A249-04D5-4F13-8106-3F4AAB2D02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8C9FF85-17C2-47EC-9C9F-888D11484D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5E707F1-3E31-4842-AF63-7D14407570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6A96EB6-7448-44FF-8FE8-8DFBFAF8B9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BF482BC-9D52-4577-84FD-42F2CAAE4A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528FD2F-7E57-459F-8788-28602DD574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38F67F3-8841-49BF-98A6-286F56F538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30F65FA-72FA-4321-8C12-D83CD2A828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603AB5D-5CB0-4CA3-8C72-C4A27A528D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FDE99E1-DF29-4E36-ADC2-70EB4114D4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07C4A5F-5632-42DF-AD21-4D8A8BC4CE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B6AEBCF-9033-4A7B-8AF8-D178EE3910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08ED634-43B8-4A56-ACEF-272D8ED646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D7D388D-9A44-4FFD-AD19-B102E0341F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60E6E78-00EA-4A40-844B-432306C888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7E67829-9478-4263-999D-68D6161F07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56726B6-9805-453A-AD62-015B535102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CC0238C-8A14-41FB-AF85-08D075C67A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73894D6-250E-46C2-9524-A5E47AFEC5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A06D73B-DB8E-4EAD-ACA3-CB61F53294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9AEED8C-EC4F-427A-9AC3-7843CE7339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A4A1E4F-FE9B-4208-B8F3-E3C5023D3A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50A326BD-E6D3-4D69-8B92-CD72671976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D70E4AE-2EB5-40C8-88DE-9462102C7F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DED0031-ACB2-46E1-98E0-DE3A3E5CD5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54554DF-B8B1-4558-88D1-067B9E15B6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03CA340-CA53-4FA3-A15E-4285E9721F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14FC4D1-213B-46E8-B74D-5C7831394A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28BC2AE-5F58-4AA1-9B9F-FC278C924B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3DD82CE-6185-4888-B43A-2D3347017F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45D9605-16C4-4077-B870-FC78A9D4B4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CAFDA81-B1E4-444D-AB61-F31AFA3CCF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4648E94-53F4-47AB-9B80-8085AEB404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EACBE4E-CCB9-4CA0-8884-A03F304C99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D027B6B-A153-4C2E-9AFD-7361C3B360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FF76A84-245A-451D-8306-63A915DDD8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7DCA37F0-FF8D-449D-8EA7-7F31400209BC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2E1C782-F0D8-44AF-B80C-FD930CD809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1107238-117B-4EC4-97A9-EA318B009D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596EDE2A-7236-44C5-9EC5-4FEF69E6B1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5C0BB9A-6FDA-462C-A91C-4F00AEC7A2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EA6B158-CA95-430E-AB1E-F691ADDDED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80B2723-24AF-4CDA-BC0F-E70D8156BA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77A3628-0F5F-4678-8EA2-0DD5B6114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C9B0FC8-BB5F-4761-90CA-35A35B2BE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2600E11-46A4-4620-9FE8-801EAC7B45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714D92A-D576-4F01-B74C-8488AE546E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A3326B9-32BE-4624-A438-7731E3B235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15ED8C3D-2475-4A72-9114-DD3663FDF5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232862A6-0E0A-42D7-AF5C-E283CC5792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BD83783-7F8E-42EA-B229-8FC74E0A8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18506EE-371A-4153-81D6-61D823E992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7301AC13-64A3-43CC-B5F0-92A33F8C8E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0EF050A-4937-4838-99D3-D03DE823F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619B7A2-6965-4667-8C61-99B068DA49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57877CD-FBEA-486E-8487-12F01914AB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DBF93C4-E45D-449E-9034-9F91C6D870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E928801-220A-41E2-9CD3-23EF9DE59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7B59542-C559-46B6-95D0-EF6F3C6F9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EAF905D5-8342-4962-A247-A04500565B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033E3DE-C9FC-4F71-A1DA-3019A30F4D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252CD76-00DF-4C36-AEAD-7A7EC71445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AF92AE2-25DF-4D1F-BA98-1F92F57B42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6F3A496-2D3B-45BA-AA0E-8F2EEA205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14E9E147-8394-426E-A679-8DA08BD205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FB1366C-786B-4099-AB47-7E1C8B185D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B581C3D-121F-4452-8AEF-B1134DA815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9D1EE5F-6461-4D02-BE4E-91BBBCFD18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C934DAC-DE23-48D9-B40D-78B45CADD9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E378FB7-3833-4E02-A927-2FCFA04493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5383F50-4FD1-4C14-A523-B61CA65C05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E15429F-DC9A-469F-B68D-EBA6CF5A1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E2E34BA-DA46-4B46-A820-48A8D34073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53B896D-A8CD-4725-BCC5-835DE7739D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2A0FAE9-D6EE-447C-A98D-CCF69FF45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1A6060BB-7A4E-458C-BE73-A56AA9727B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8C4EF153-C4EF-4980-9368-DD20C95D3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D788BB63-CC20-461B-BDB9-64758EF755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862F448-161E-4E9B-AFB1-EF2BF0B4D5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974A227-1DA9-4114-B842-99794D352D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9A941C0D-38F4-4D2F-B69A-A91397D8BF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12812CA-D1C9-4999-A087-005D3AC56B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5F4ECFB1-B56F-49F6-82D1-DA6FB52A8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846F090-DD24-4729-8D9E-EBFCBF41FF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874471D8-2865-490A-972A-656060C148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95E0B4B-2116-4454-AF51-012DAB6026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4B0ED4A-E3A4-42D9-894E-64526CBDF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B4C9987-C7D9-4A6C-9C60-F54A648FBF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31D171C-C720-458D-992E-EBC2A182A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A170730-4760-4D85-9208-35C26E892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BED5C8B-7168-42D3-85C6-2E6CF5E2EA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B7291DB-A315-4A12-9A06-44397F0B5A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5A3E05BE-E5C2-422A-95F2-5090271075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8CC04FB-DE94-4708-89C8-8B26E50542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D00A9BD-08A6-401C-BC12-4882A3FCED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E6E6DAA3-246A-40E9-A1B3-FB3779FBA5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ED47438-6862-4F6A-AD1E-A36BDCB169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248D6CD-8CDA-4C6A-BBD4-EF32A7D511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B6EBB32-F341-4A03-8A33-3D58317C9D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A09B9A6F-ADE1-46CC-A94F-15D5C74653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60D4F4C-3848-4439-8676-FF845B6FA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85E6B5B9-13EC-4F17-86ED-B6606398B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18E560E-5C60-430C-8C91-B6DD7E3351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246F297-B210-4A3A-8480-FFEBBBC05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7AE66D0-73FE-4A1C-A538-03C6AFC583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B10033F-3840-4B02-B0B4-9AD852E313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3CC926C-BA3F-4FC4-A557-DB74C3F1A3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71A8E702-1174-4DB2-94D9-BC66B7D033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471EB9E-F337-4AA5-9C98-BF7A842745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5B21F54-4ED8-47CD-A68A-3B3329EC62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EE620A2-68A1-4FE5-AD8E-1B5EAFBFC2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B61B02A-CF76-4292-9017-AAFAD3C94B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7EC63388-9C2A-46E6-B647-0B2AD243EC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2992359-951A-44C9-8461-E79D56AA8C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93019A2-7B06-460E-9754-20AD343EC7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FEBC5331-FA4C-4AB4-B5CA-9AD04D839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A4C1BF4-BD01-4650-A86F-B3553F488C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F8B40375-045A-4B93-AFDF-9FABA02573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251D2EC-CC87-4B35-ABAE-3E86E31619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9B43E4B-043B-4A14-8C6D-BA4041D9A4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47792C9D-027F-4C96-8BA7-4E4DEA2214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715DA0A-6073-4277-BEE1-21E474F363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6A10395D-AD22-454E-AFAB-AB25852E77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F67D8E15-A460-49F6-8ACB-FEA4CD3F34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5E3F37B3-6CCD-4AEC-B9B9-817E0B08C8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5132C56-318C-408F-99A3-62A6147DD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EB44AB5-40D9-4963-BDF9-95E2B6B215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E7D1BFA-15FE-4ACA-9997-C1C9E759C9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325469A-B825-4510-81D1-E3DE63B9B5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5429508-8AE8-4B17-921B-612B6E3741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A2F6682-212B-41CB-AA38-13EBC2CEE4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FF76A5C-4C8A-4316-8152-59279E4C95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7C04ACB-3373-4660-8424-AF9BB6614B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2419DDD-B419-42DE-BF24-0133EF9054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953BE5C-28FD-44EC-810A-D0B82B39F7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E7B03E37-15F0-42AF-BC04-4B0447177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A8541AD-86B5-406A-94DC-BF0BB41F43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F2A02F9E-2C70-46CC-8611-8D5F35CAA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5285A84-4E99-4DF5-8170-AFDBDA9C82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65BD028E-DF23-4A05-A0C7-7A51CE8AA3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07E917B-2343-405E-AB60-D0A3134F6F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747556B-B600-456E-AD21-2EC1F1FED9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2A99650-24E6-4A37-8AA6-5AE2863FA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25A1DEF5-07EF-472E-A2F8-5EC34635C8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01FCE7A-4AB9-497E-AFF1-A9F54AE34A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5F8964E9-403C-4BFD-A88F-D812007B9E6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B2F7532-5639-4F9F-A003-CC1DD69E5F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EF1D17BD-B194-4437-AC79-4C8649DC44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26381C6-B399-4820-A778-7694D93125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3A4A6AD4-225D-4595-89E8-4458A68BBB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7DA603B-DA04-43F4-BAA0-3B532CE480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676393BB-48AE-4F1B-A338-5E95E1B15B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59070B16-83CF-41DC-BFE4-22AB69C58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FBB1ECD-251B-46CC-BCC8-D0C89E0801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3739C6E-3589-43DE-ADF1-8BE8AE9D48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79B3C8CA-939B-4ADD-AA5E-252CD57F7A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37C4DF5-5DA9-44D5-9779-2245E9A2FB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B4B09BB-F2A7-4FDA-9172-744435A3BE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431D6EDC-147F-4C62-8967-76911A5276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15CC931-7291-47D0-BE7B-D234CB859B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6D8A30B-9BD4-4DB8-B191-2F7B1F419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62A637A-2B62-4FC6-A8D2-BB6D1C144D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C9C7B38-1E85-4734-B26A-442830FE6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5A107AA3-11A2-4C62-96CF-479D00932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351F472-21C4-4374-8C33-2FFE8347E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F63A189-33FF-44C3-B662-5966EEFA4A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E052715-B173-4DEF-B3D0-BCB72D9183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EA83051D-5BA5-441D-8C15-5187139554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3E322BBB-6D84-4791-AFB5-877BC3530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ABB6DA4-6E25-4A2A-98F8-BD5EC75B5A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B2079F45-1280-4F26-9A32-205FA217BF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E668502-820E-47DC-8290-BF4F58E84F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E6F524BC-D87B-4285-A062-BD6D604781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97E24C52-9860-4535-AB4E-C6F02A5CB4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563FB49A-9277-4867-B09C-FA0BC3DB6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0502536-38C2-426E-AA1A-94146A5C6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5CB1017-81AC-4914-A8FA-22235B730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E48AC775-2330-44DC-BF1F-CC00B7DBD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A288D58-CF99-4DB5-BBC5-9F629D3CDE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1789313-80A6-4A6D-A033-9C2918FAE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2BB36A98-3C2E-4B9A-B660-546E78C893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C30777E-197E-4975-BF97-43D4AD1A9A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482C0EAA-9047-4D37-AD8C-7150B4DECA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F5453BE-7A18-4FF1-BABC-650CBE4D6D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31125B59-E9F6-44F6-9C64-403B1227B7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29F52E45-16EB-4C2D-A865-C52DFB3B70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B95EB67D-965E-41A4-88AC-2CAAF1190A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3957B34-7E33-4CDD-9772-E8B72ADFE5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BFC35195-90FE-4947-B76B-02D95BFC29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B1168B9-4035-42BA-9FBF-A8B34DDCCC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27F8246-93EB-435A-9698-C607BFAAB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4B1424AA-FCB6-471D-8C63-CE224A2911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EB089756-DA2E-457F-BA00-D40C895D96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13AC507-373F-401C-8136-9FD284E6F4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AFF87CF-BC18-438E-AE92-E6B8758BCD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2B29C347-E240-448F-BACF-4D40E4FFE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F13AB0F6-4CF6-48A1-88E0-7CD7A4D7A8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3245EDCD-3999-41CA-8053-2DB1CFC8BF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C30BA616-7B33-46D5-AC65-2C0B479ED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51F076E2-D3F3-4EE9-A16E-982D4308B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50200FB9-7372-429B-8A5F-C57D690CFE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B768830F-785B-49EA-9F1B-DD4BC0A90F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72C5844-0E5A-4B9F-AD66-3E150726D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C1A23421-B51D-4DAE-91EE-52F0A7B56E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8335A445-D8F2-4468-9183-F882476794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BF207F86-2057-4D88-97B4-A3562E2234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DE450DAA-50CB-4763-9A47-42AF230FB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9922678-4B5E-4BAB-8ECE-1D1EF28A2D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E06CF446-9326-4E8B-B963-305882066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00BCDBC-ED17-4E74-B22D-0D40606ED5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3A92BEE6-8682-40B5-9D33-9A80315BB2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94B893BC-449A-4F02-BA6D-76B25CD17E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E6492235-9165-4485-B79A-C8BB1762BA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7DBCEC1-AA55-4C61-BF1F-9D945216DF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5A56C60C-0063-4580-8479-F700632D3F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0DC76C8-15F9-48F1-90F3-3636BD76E2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E569C4CB-AB59-4768-A9B8-7A5BC0395B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184F4F25-C668-492A-A866-FD12C82AFE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BEF06ED0-B87D-42A3-9D92-4676794CC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C10A586F-CADC-419A-B064-F46D0D7EEE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B473927-C19E-42AC-886B-349A75DA5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93F7023-6F65-4668-9AE6-4B479A693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6E8DBB2D-84FF-406B-8037-6257C802B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AEEEB16E-31A7-41AA-B250-4F04EAF7B3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140BE496-F3D1-4E91-8EFA-18048D8E6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C488290D-2B16-4A2F-9F24-04D8082ABD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4BF643BA-2558-4E7B-999E-0B2455EF41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D3E305F1-72CE-4A98-8F39-7D11624A49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E27C583-D9C0-483A-8A6C-25E8C3E8D4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F3412653-A1B5-4451-B508-28D8C4703F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4A201FB8-1E12-4422-8DBC-30E63C21FD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248F93C9-3CC0-41AC-9666-E89C348DFE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E1AE7B0E-271C-408C-90BD-56C7DDBCD7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698848B-2E0A-4C2A-8EB7-C44197BEF8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9F45844-F3CC-4570-8557-D3363D2F1B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B6E4B16F-BDE5-4B1B-9BAF-6CA58B5661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D65492B-ABEE-4336-BAA2-0124CF7619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CD80A4C1-022F-4604-B925-41F3949F87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FCA4141C-214B-437A-9679-8510224FD8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7FC3FA3-B6F3-43B8-B145-FEEE6FFDFF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AC42D9F-C2EF-4007-8F12-1EE8105649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75AAB42-AEE7-493F-BA1B-9426EBB977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61EDAAA-29A1-42B8-A8CA-9A5F35EBEF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83CA09A-3020-4698-B4D8-C0CFDAF247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10DAECA7-A906-450E-868C-AC1AA2DF6C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C424888-E1A8-4415-B017-98FC3B59E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D813E547-C950-4A26-BEDC-B0E2FAB2EE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662D064-4F18-4543-A671-D0536E756A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83C6A142-CF37-4DC1-BC63-C9BC9C3C76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B23C330-3A12-443E-BCB8-E838EBB8D3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B187A69-B679-40C9-B3CA-59C896C700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F8EB6E7-9ADC-4261-BE03-ED329004F4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E40558F-308A-45A7-A0B0-5B633A047E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BC8C9BA6-D0AF-42C6-98AA-CDF4921C65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58125F8A-8254-4FB7-9754-DDF6BE4549C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4D4B2D5-9BB6-4942-869B-306BE6BCB7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6F19263-9E64-4908-B911-4206CB3455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526C8078-996E-4DDD-B022-E1FFFD67F7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39622A0-2116-4DBD-A37B-66C3F22E11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55150C40-E916-43D3-81C5-5B9F9FEC24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9F01ED32-ACF8-4DC3-9A9C-4A7E100204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1924F9E-9BE8-46C6-950C-38BD4AC7C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8A1407F4-E5D5-47CF-A5F1-C5995828C2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F77EA86B-03CB-4172-A52C-9FEF3FA83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500979E-1E6F-42D6-A7BB-7340933166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4300CE2E-AC19-4010-ABC2-3450DA72CF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EFBA52F-BD43-48DE-B021-552435FDA9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116429E-C02E-4C61-B273-8E69371435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E291A808-EA4F-41BB-8A38-1CF1EFA547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261C214B-7CFB-4D24-876A-D38862C716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F7152A8E-685C-4B3A-BD47-461FB04E06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8DD1C5E7-6C2F-495D-97EB-BB234F59B3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297E1241-95C2-4F5F-862C-2F1F3CABED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5AB1D4C-BF5B-41AA-8078-DA63FE5A7F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AB69F0C6-C836-4EF9-9997-B0160EF090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A648909C-EFD8-4C65-8113-26336931C3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9FF74C6A-6376-472B-91A4-3B86FBD168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DDE7410C-7215-47C8-ABA0-270B43F62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6FD7E53B-DBE3-461E-9426-FEDAC4D18E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B372D218-A9F2-43C7-A38F-52F7B66C8B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EEBC7D24-C7FF-4FF6-80ED-C8B930201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5B29D7E-4788-48A1-A753-B8396B9323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FA6792C-14A5-4B95-A8C4-4BD8D410D3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21C3F564-09CF-4814-92B6-8960A53CD0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EB1E2B3B-B3EB-48A0-9A29-EEB6184E41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2153BFEB-9D3C-438B-9EB6-785FB25D2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81BC608A-8285-49AA-B392-56237E034A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D4E9761-4D74-45B3-BF35-F367E54C21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3378F6BA-7FD6-49B1-A549-495754DD0E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B7C37439-1711-4F60-87FE-DFB12A17E2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589670B-6595-4EBC-AAA7-BF744D7017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82DD91A-C5E6-4CBB-9B5D-CAD9FCC28E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A01D03E-D70F-496F-84BE-8AB13EC875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97430603-329E-41CF-88E4-79D8C35890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59D522B0-F478-4B25-94BB-6E7FA2DE42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B88CA44-0E6D-4CCA-B198-DB0F6A6048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66232C5A-6F89-4F89-B123-9C4673F94F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3BF5F899-5762-48EF-926E-FD93F2612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7F9CCD1-B5ED-4302-939E-6D0D627F7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B16E57D1-0F30-407F-AB64-8ECA694090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620CC88-A17F-4B6B-978E-43D2C7ACA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B0DCFB1-A18F-47C5-9F25-9363CE448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A3507259-26C2-4C2E-B2DA-503DC7272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FDBCE47-BC92-41ED-B8C0-EB00E81D48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A43148AE-CED9-463D-987B-8E136034A3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D8E63175-02CC-448C-94FD-3A3D42CC4E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27673023-AB6A-4B4D-8AAD-B0DB8893B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96E9E8EC-7B5E-4FF1-B318-2286A2338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E4A1AC3-E12E-4050-AD39-02A0EC17E0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5D891D7-52FE-4921-944C-F22D67F8B7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66DB8678-C7C2-4F94-B2AE-2964C75CCF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D1E9EEEA-E4B6-4CAF-A8BC-BC2ED819F7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D8C3303-55CE-41FB-A5E9-95E8A738AB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A215C818-CC95-426B-AC54-9569E23D9E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6533B5CF-5440-4FDC-B5E8-99733B5CB5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676CE40-5677-4248-9169-6A2ED092A2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3A315DA3-D91B-464E-AFB1-56157DDC06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E53907B-5F04-4FDD-9356-16D7010E3A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4AA390DC-4928-4AC9-84CF-873477D7AB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29D1B34D-02EA-4F6D-9891-9C3B04B061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A4835CD4-0164-4ACE-A7F5-9EED57B377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5D82435-DF26-4CC4-B3DD-A62C3D7DEA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C7A96F7-9C2C-483E-A833-0F22C27EC5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23CA454-2ED5-487C-88A5-D146CBF35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E16D2D1E-BA3F-4985-B4B8-EB1D5F744D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CC23E8DC-F08B-4E4B-B035-DAD0B41374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2432DB2-7ECD-4809-9265-20F072869F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7ADB151-B81E-4563-9E49-C0F8396AF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DD841284-ECCD-4547-AF75-00C13EE87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A54FDF0E-A30C-4033-B162-EFE24AA900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CBA0EEDC-396E-4FCE-9FA0-8A26158B8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28AEE13-0C7C-4685-B9CE-691231200E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869B174-3113-47B9-AB09-8C78A1DBB4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2C85F69B-FAD1-4240-B654-B05149599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2DE243BA-A5A3-4BCE-A8E7-A034DA1A0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8936CC7-2037-4671-91CF-310073389E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E02F2A92-6422-4874-A31A-664616EA7A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3E6E0D21-6F01-4651-83D5-CA7897CDF2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AAF17F2F-1176-4A80-8B00-6E41EE3A2F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EEDA6A84-5118-4222-B9E0-61904C0BB0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67A78362-A829-4E1A-BBBF-559B96A65B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EE07518D-D7FB-499C-AB27-378CF92D3E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787EDB28-28EB-486F-B3CD-1494CBCB96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7E11869-680D-490E-96F0-F6CD48D04C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136FD03A-8E17-4BB4-98DB-459ADB682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7F69887-573F-44F6-BF8E-EADE0C44F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B6EE86B-9F97-405F-BFDD-5CFC4850AB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B5884F0B-673E-411D-8E2E-C4DB463334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6F2B1B83-6E63-4DD1-BDAB-2B8B721F8D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46B48F92-65C5-4ED8-A6E2-9E8127ED50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AA71483F-5FDC-48C4-BA93-624DB220D1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1278F859-4B6D-40F4-9BC3-4AD5180434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F3CCCF8-E8C7-43BA-A439-8D23DABBBF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9DDDCF4-0630-4704-9684-6C2B22215E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F19E6AE-3F34-466E-BFD1-BAB0C54D18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1DBB9BC6-4153-4D9A-9A25-219D1BC72E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8E6CDCF6-BE42-4AA5-942D-087D3E3FEF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3A08AF4-561B-4FC1-A84D-DF1E099ED6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95632C31-C77B-4501-88C0-4A8B7E975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9533876-0779-4526-94F4-2C42C6AEA2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99F6282F-0B33-4B09-899B-B501E20125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267F66C-7AD3-4C70-8DB5-8E38A4CE4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4D5A682-A13E-4DFF-9CCB-33CC8E4446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8A2E2F-F162-4E0A-A0F1-B4EF92FBFD87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9D1B4EA-E482-47E9-A3D1-F07543B470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812CDFF-AC76-4B56-B79A-E76740E177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F07AD23-83A2-4265-A867-59D154D3E4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DB4902-1016-419A-A009-FC01074956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8E218A6-4833-4758-A772-0F39F0A5C3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6B11803-1348-440C-99E4-29FF155454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4C1A5A1-9ADA-48BC-B504-28375EA086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0A311C1-5298-4CBA-A5C0-E104A20A8C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66A6DE9-118A-4A98-AA23-04B0AD66B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D594A94-9238-410D-9B3B-FDED54F89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DCBB514-49FC-4C49-80E8-C66B15328F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DD1B3C8-5DC3-47AC-AA2E-18B0EC7CB0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3B4E51B-9451-465A-9454-65DD2190F9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C655712-7CDD-438A-8528-3929B29F22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5E8208E-970F-4BB4-BA67-69E827BF4B3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9DC4479-5C90-42FB-9133-EC09F3117D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D0EE819-ECF0-4B11-94C6-8EFE766C64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5C17E82-AED3-4076-931A-8A634D4D37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9A29D55-D7EB-4CEB-8F71-3D5AB0BC0F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09FE826-AE06-4A49-BFBD-AFE92DD7FE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64CA85F-2739-4C6A-89A8-44451DC2FA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3D9079D-A64E-4557-A22F-5E33B15455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406385F-D5B5-4983-870F-CB8D1FC24E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0E86E88-A93C-4CEE-AE02-47C3B1C503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79520BD-CCC6-4D11-81D0-75960ECC18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6A006EE-5477-4BF2-A970-81D91F33A5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EB54543-6978-4650-BDFA-71B3EC7BF0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AA39842-1554-49F0-8A8A-35FBD9ECAA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9DBC2C6-115E-4E44-9884-C9F77F4D8C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5A18859-1984-442E-809B-0DA55F2D4F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A3D3227-7098-4511-AD4C-952DDDAA27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0EBB4AD-9FB8-47B1-827C-652BCC509D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B1D12E3-81AD-4B94-9494-12EBB0B584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82EBCA0-AF49-44B5-B4F7-9F2D680629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AAB4FD6-BE2F-4747-BB70-27854FDC98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8F524FB-95C2-453D-8F0E-68FC31E8EA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9912FC1-386B-4755-8382-347A1638EF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C879C82-A379-4025-A313-B027909E22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E8781E6-BFE0-413E-B3A0-5AB74AE85A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983AF6-CBE1-49E5-91F8-E98B05C2F9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1BEEF5-2525-4407-BC7A-5C89E310EB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74DC8C0-20C6-492F-9FED-6258D49A3E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28E9131-9316-418F-AFDE-8F83C4B133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7213E6A-E12E-4191-8D23-FF4A7B781C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BB711F4-16D9-4B06-8FE4-04840656EC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6ECE1AC-73CD-432F-BD7C-9DA41D127E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2C0A705-0ECB-428D-B5B4-E6DDC68EBC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E99CD09-A118-4DC9-871D-B4D7669426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4E727A0-9731-46F6-8067-B0A9C60931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ADAB284-8A4D-4884-B82F-0A3A6D72DE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A8A630E-5924-4DEF-9E8C-2C43C18658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1BA30F6-EFEC-4A3B-AFCF-088D347312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B77AC20-B8C9-4007-81D8-BBEC92C751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0E1AC5A-AF80-42D4-97AD-9E1F5DB6F8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359E1B5-77D9-4EF7-B647-76BC3C15C4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D9BC884-5DC9-45BB-B4A5-554EB4286C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2BACA9B-E3C4-43E6-ABA6-A3163EBEAD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17E6FC8-966B-4174-BE98-AEAD126A25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572CF32-5D25-4403-BDDB-AF5D5AA36B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9174822-B2CA-4BE1-B7C1-C12F8B3C21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408B203-C228-4DA8-B078-E0042CF517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D432C33-5517-4ED1-8280-D971D2BCAC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CD97ED3-412C-455E-AF33-99EDAFE3DC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352D8BA-112E-4897-826C-39566FDD2E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D1F4373-C2F0-4DAF-986F-76DEDDAA7E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3CE2FBF-8269-4229-84FB-6707125425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62C0D8C-BCA5-4738-BB58-C5E5ADC57F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9DDE94B-49D1-401B-B76E-8CCD258049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2E4A08F-9CE9-471C-83DF-06FB4AABCD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E8CAF0F-EA1E-4F3D-88CF-D045E0357F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7C9F8E9-0034-4BCE-8F75-43D64BC1AD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EE76141-DAEB-4571-A4BE-87162082EB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9B67309-9E72-4EFD-902C-299AC36DEF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4309BB6-EC87-46D6-B70A-52B1AA7A89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DB4CDCC-464B-4838-A01A-B6D91B603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67A0A1D-383A-491C-99F6-6329FDA16B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D606B54-7C32-4855-93C9-E80F8D13AB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4D835F6-8E1A-4342-B8AD-F1FE3307C3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F42CE05-0620-4A2B-9596-1F0D9198EB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80380469-CF7D-49F8-A359-02EF4721E6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3EABEE1-E011-40BD-9719-8CD458A723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AAFCDC9-6E25-42A9-A579-726AEE92E1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4B83E48-6460-49CD-889C-7AC01F608F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8E5E450-90EB-4718-9484-CF96A42BC7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87CD197-8C46-47EC-B1E2-7FDF0EBD66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B5A0E00-B0C2-4CE3-AB16-A69A3D1605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F1D78AA-D639-4539-BC02-ECC40CFE99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4DF8D2B-925B-4C32-AE53-D4C66A9540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EA10853-31E2-43F9-9C83-6F36ECD1C8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2512E55-FBFE-424F-8EA4-F19DC81029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2A6A546-5FA6-4088-A6A9-26EB2D8011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5CC6BF8-B7B7-46CA-B5C6-CADF7B13BD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D9A9C7F-2902-4A54-A68F-ED4432904A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61BD2BD-557A-4E36-873D-D329A2DFF1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3D99C72-6538-4E0F-9B55-73AC985BA9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2198C57-E20F-4704-ACD1-906D05D012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F62E654-9FB7-4A25-8980-A97CDDFFC0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E5420A9-9383-4623-9F6E-B1E4A7C8A2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FED8E2F-BBD8-4104-8095-DD38CF0037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E655441-3DE4-433E-9CDA-A655959961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EF5E1C1-15C3-4AC3-B839-4C3DEB171B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CAE4E35-54FB-4CD0-8526-54A4EC9F8D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9A9C445-3263-475C-B506-7F353DBF36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9EC80D79-CD36-4BD9-BFE1-50089D13A7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0859A5D-5EEC-4431-AAB4-32BBDD465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56808A1-70EE-4E10-B445-6B51934A42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3767204-52D2-4F5B-BADC-B23D9DB7B1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A1F7FB-D980-43CA-9184-3CC1607F2147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26463CE-BA03-453D-9635-FD6D0CDB00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585AD76C-8087-4A1A-AF8C-CB86D88327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88E7CE2F-0EB2-4202-B885-AA7087D659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1C89E36E-6F61-41C8-A9DA-F40DD7B62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A43C6605-E612-44AC-8288-7206AF7379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4EDA429-82C0-4B58-A00D-083BADF3F4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E6B6ADF-BFFA-484E-AFA3-049827D0BA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7E25F9A-CF14-44C1-8C9B-868C1C47D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C94BB9D8-594E-49ED-BFC8-15DBEAFA5E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34FE4946-A095-4F97-80EB-CB4EA53CD8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654DE40C-B974-4C1A-A523-D919A467B1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F1DBF3B-2CD2-41C0-A35D-73FFD1E511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A767EF27-3CFD-4F05-98A0-FC28D28B35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7286C28-5FCA-4444-9E30-139FD38CE3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2ECF8E8-ECBC-447E-935D-4DEF3DEE30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4634CC9-FE39-42C4-942D-472C27D45E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A258DAE-DA0C-441E-B42B-CD4BA7E0B2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CCAE484B-1C99-475D-B4BE-4B9BE18FAF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1E91A42-5327-4406-B144-9608B1255A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4879AFC6-9A82-4599-B582-703F12DD1B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C0D39B6-53C8-420C-B21C-B16CBB8BC4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142F55F-615F-4C82-960E-979CF99845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003C9AE-3F3B-450A-A042-4A9C33DDA4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278100E-3636-420A-AEAF-F8DC5DB88D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6BB3914D-769A-409B-9238-1062B23FCB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E1FA25E-BAB6-453E-8B00-C776C4800D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1F07907-F78A-4E0F-ADED-8BAC2FDAE1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3499A3A-A640-4790-BEE8-6B97D67D23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832FBC13-E5B1-451D-B533-450B1C4BAD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DC9B0D04-06AC-4B83-810A-8C6C22299F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8BBE267-EA36-44AD-9597-4F59C69B35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A0874864-095D-404C-B1B7-03792E5DF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4BCDBAE-9C6E-4F51-B926-1FE40C1D9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66609C54-1B22-4F71-A197-1101E8914F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DE4A447-FF9A-455F-86F7-79491D7A79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289D5E9-374F-4CB8-8B8A-22E096F44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5CA08E55-6557-4919-BEE0-E7DA24A6B6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12AA150-4C70-4CA3-A090-6F3397E7C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C89D45E-78D4-4526-B0F7-D0E2771033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5776E58-1622-4B5D-A3A7-CEA78837B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EDAA6747-C6A3-424E-A249-81A19E793D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61F0073-149C-40B7-A7F7-43B33FAD09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EC5808F-66A5-43E0-B995-8BC1BBA905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9822D22-C91F-46A5-A8BB-76F7D5D635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BD42AC0-8C79-45D6-A00E-AEEF269EE8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010C323-DC42-4CB9-BFB5-6D1B8E5250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22AC8D7-9A64-484F-BFB1-0755944CC8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18B8EC62-A0ED-4659-A8EB-697375CD83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760DDBF-30BB-4266-BB46-15257CC18C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EE253D6-F4FD-4FD3-AB79-1C8BB254CE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51A7F2D7-A9F5-4A1D-B9AE-8F5467C36A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1E71504-E7BD-46B1-960E-761976B858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2F0FC837-87F1-4759-8FE5-CA830401D6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C7C8169C-4D8A-4EA1-85DC-CFAD4D3D5A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C1CD2DE-341A-4D3D-86A5-540362D498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113D0FE0-D008-41C4-9CEB-305AF8813C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B140985-B7B6-4CB7-BB7A-2774B264BE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EC07EA91-A268-43F5-ABA4-E2342D38EB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48B1A66A-19BE-416E-B26F-89BF50E1D9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69766EC1-325E-4792-95A2-55F6FCC220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1B677E8-B38B-4449-B138-3FF908E30E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453E2F6-0871-494B-B61D-60E9771257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7BE11F2-C7AD-440A-871B-80A6B1AAFE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29EF87BF-357A-4277-9628-1DCBE1DC65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1B0D6815-3192-4AB5-9F1F-E726A4604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B0E72DF-C5E0-4315-BF62-3969E3102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EDEA94E7-C4FA-47E9-9EA4-EC6467A960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7333574B-0419-4651-AFE5-8E0BBFDD5E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28BEF8BE-8635-49AB-9D38-E0BC88E628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446BB86-DD51-4EE6-A082-3983E34BE0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41F8A156-61B2-4DE1-A861-23F0A92FC2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CA0958C-2D90-4FF2-82A9-A00C9B5F24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FC51A4C-7542-412C-80FD-A0F2E39DE6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B85B1BE-1D3E-4208-8287-3A982070A7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6DD9941-49C2-458F-9213-C896D28F69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C37D09E7-6BBF-42E9-98B7-21BE2D6172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A6B2BF6-8CAE-4931-9836-2107BC0B29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E496F26A-8F87-4C58-93BC-AAD25D5DFD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084EC13-C0CC-4BDF-BE33-283A019E49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F3A517D-6EC4-4120-94EB-41D478EDD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28D6E59B-ED83-4B8F-9E0E-CEDD6C6FC4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3DD0EC39-12BD-4049-8B35-C588CA0283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B02FEE21-6690-4E76-9965-427613DF02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6A26905-0597-4C91-B4FB-DF5CE80837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19DB6E62-8C53-4710-9379-A8DD832088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D9C93D81-B91F-48DB-A66B-160FF1EA67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31966A8-BE1F-4691-BDAE-A80BE0C63A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711658A9-36DE-464E-AF80-E77AC15B70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9D63A25-831E-43D2-963C-7A2B2DAD66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0F9B6E0-82F4-46DC-8875-D73A6779C4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0E3824D-6601-4E2F-8396-FE9A167AA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099C997-CE53-4058-9508-754E8E38DD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55199763-7E08-4D57-A001-9A9F2BAD00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EC2F4BD-8DFE-4639-93D6-0C9D942CC5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09CE01F-6ECB-4444-A006-2FE7517EF6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8813A848-C441-40B7-AE04-79972186C0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156550B4-CF3B-42F7-89BA-31D3D52BD8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154F334-1063-49B4-B744-90D483D095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5B5ADC3D-E468-401D-8767-C4EA853F98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15E539C6-F5D4-4C0B-8C44-0C38B629AD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4F55386D-C26D-484D-98DE-E5967331E0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44257FF-0B3C-48AB-96A2-AC263E4F9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4A313010-431F-4573-9C44-690248AE1F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E9681E92-7540-438F-8D5B-DA0E1D44B0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AC0B085-3661-442C-A205-C7FC7AE6B8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AC89283-6D2B-47A2-A3B7-9404C006DB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7A8FF6C-9883-42BA-9837-DBB5706565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46BD398-5C1E-4C05-8453-E07F85C389F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C341E048-D16C-40AD-9088-65798932AA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080B688-E7E9-43B4-AE43-D1642AAC6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AB3146-8A35-409F-BAC8-480A74CDC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9719C38-534B-45CA-BAD0-ED46A616BF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F3C41D7-1687-487B-A955-F2FEF00BE3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4600F26-CD10-4757-8523-5308D6633D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5E6E61F-71FE-43D1-BC27-4DEABEA736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76668FF1-13A4-4E83-9C47-57370C90FB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EE08841-08B0-4CB0-864D-C9B3BFD985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0F623D4-E2DB-4A74-B67C-0EE1A2E86B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F8F55E9-3C23-495E-A661-F0DDB1A99C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D05A8B7-A498-4E4A-8497-DC09961B66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C8FFB1D-8745-4EB5-90C8-33FDF657EC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EBC832C3-E778-4EC4-80A7-0C4AC75529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D8025ED7-BDC2-4C83-A895-948ABB7A4B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0F42142-49A7-4DD9-BDA9-F467F8D868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17DBEF65-7784-4764-B2DE-1D7C9C5B0C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7E79192-D2EF-4B73-B2BA-C54FE788EB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F4E0537-D1B7-47E7-A555-538C037551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F0327A9-D316-46AD-B277-9A27BB87D9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D555504-0703-44A1-855F-A74A98381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835C268-173A-4745-B6AA-11AA2B71A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E03E54C4-3B0B-4AC0-B365-A4E52A1206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B4F1857-8A9B-4A76-AC24-2484379D2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33CDBAE-E410-489E-AAB0-717AE52D0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FA41C3A-A2E0-4E05-80A6-1A6B34ED5C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28671D7-1675-4082-AB1A-7885FBD595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D3C1582-6AE8-40A1-A0DB-6FA7E34E8F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9B375A7-AABC-407D-9254-3A1CCEAF8E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FF2B555-F28E-4583-BA55-BE470E028D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00A81E0-3C81-4483-BD47-5049DACAA0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E1800A3D-0D5A-45E1-8517-716C15C037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836DD21D-604D-4422-AB39-B1047A9C3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B79AD71C-4A88-4F56-9699-4CA4A00DFA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A244722-77AF-45BD-AD00-685017739B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19C4BBE-177D-416C-97F0-12D5F29EEE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348763FE-1956-4F66-A53F-BA6BE73C82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8AB6F62B-2265-4943-AFF7-6BFBF97534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989E482-C3B3-40B7-BA22-C64141AC4A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EDFDDF5-76D7-4C93-A3F8-A51EB20EAC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46C01E2D-6FAB-4BC0-AFC6-8012146533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D64E581-506C-4A69-81BF-4BEF4F6A31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457B6C7-36E6-44C0-AD5B-2574583E31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E7C0664D-9461-4148-A920-BB2A217078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9C148E9-8780-468E-BC8C-FA4FA077B1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C524770-6A7F-4A84-B3D5-9B7DF7C4C4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FF5E0E6-6D6E-4AB6-A271-0A67A7E595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BA4B4C33-4BAD-4A70-96B0-20991BDF6C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3AE7FA3D-7B82-433A-B742-ACF40DEADB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A88D2D9F-87C7-48F3-8B7E-672AF2C762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3DD1566A-479B-49ED-9F9E-0B685EDA7B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C35EE5EC-0206-4D04-A095-3B429F6D3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5E3A2798-F023-4F93-820F-35B5FB0BFE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F548237-8450-4FFE-9F42-CB855C74A6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29ED44F1-B548-4D56-9B2F-95AA030F63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81852DB-BBBC-47C4-82DC-56314B7398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4AE8A76F-03F8-4670-88E5-69B8743D28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4373ABA-D8D1-4DA2-ACEF-E0B1536A10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2A101E5-13D7-4FF1-A80E-AEE75D806E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23BE5A3-680E-42BE-AA37-EF9593CB01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2D53FB1-ED02-4831-BDF4-F87D7124BC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F290AA50-1801-429A-AEA3-A71EA6AF98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5455AA2-E9ED-489F-91C7-8F30D7E36B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8A038333-7CCD-47FD-A978-120DE5CAC6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6EAE4BB-66EB-4DF8-9FC4-9464BE1D59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B2308083-6FE5-483A-8566-71F1CAD9C1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355B285-7B8F-41CB-94BC-BF299EADD2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80E39E5-8B75-4D36-BF51-3744E7609A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CFE06F3-CF7F-4F67-8B61-70B9A48737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6AC395D-34E1-40E9-A430-2A6DCD86E5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6AC53EF1-39F6-46BD-A88C-BB7A407235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E74DC47-3B67-425D-AC8A-D6BD2FBD16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1F1B77C-0045-41AE-AF44-5C9C9BD685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385B3F9-F909-4323-8FAB-38A33AFDF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55B6B736-822A-4A31-B6A7-C5B20EEE2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2859B450-567A-4CC9-92CC-04D9B6B46F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A155B82-3439-451F-B702-CED2C7A1DB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AF65EA18-4F75-4063-88DA-AD979CA84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37D5EB9-F448-4103-A415-C07142DB8F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6B5626D1-E344-4FB1-B8E9-B6D9F3FD16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0F3CC29-2F2A-49CA-AB32-5C682FDD0C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AE063DC-3E78-4250-9E6B-E191AE4018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4513189B-420A-480D-9F3A-64FFF88DA4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974E4340-551E-4502-8651-03002F839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B999CA2-92D0-4AF9-9550-EAF20A4937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C85513B-E12C-4618-9D73-FC92D80A9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CFA122F-E990-4F4F-A0BF-66A1DA6724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6D25BC21-5F87-4F6B-9B15-B88C00DB5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03F1686-A551-4215-AA81-54CD6C7D1D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9B2BA55-B421-47C3-8B2D-137F832842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679AE47-9859-4448-9CAD-D7DF788B8C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4182C46-FFFF-407A-A366-145DCFFF8A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CBFFF21-7491-40F6-A282-ACDAD5F97F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DDE74B30-E0C3-4EAC-9BE4-53784C2992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51AC7E46-0699-44C6-875B-F1E29E2BF1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EFA65C2-52AE-4F99-9386-9BB77EC3FE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B1B19AC-A98B-49CF-8076-ED9B930E4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21478551-AFAF-4CDB-9783-8181E836D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5F9C4D1-840B-4989-ADEA-A9D3B29073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24225366-8EE0-4896-9256-20488FC46C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6C8D30A-7491-4419-91AF-5DC8E5BBE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56AD6A0-0BF3-41C6-BDEE-854B9E94D2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35D0738-F17E-4C90-9446-2FE84C22EA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FCAF365C-AC08-4EB5-8663-5C085D6644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9C7F13CA-F708-4191-9DD0-7C4AF48F4B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686EE58-FE1E-4FE9-AE03-FD54541A4E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A7CA8CA5-CA47-4105-84D1-6B9F1D6CF6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B3488E-0F50-43C4-8D69-5C113E955764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5FB089-7C8E-4E1D-AB75-38F2BAA4FB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DC2553E-5782-48D2-8066-C1ACD7CE6B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035ACA3-6621-43B9-B46E-963099A524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499A06D-8DA1-4023-8AE9-9B4BC4964C8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898AA78-C647-42DC-B4E8-A82F76F917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361C7AB-191D-46FC-B8CE-0B12E0225B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2EBFC48-4065-4030-975C-3EF749DA8C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48DBBA2-F944-43B4-8419-5231B87CFD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190E328-EE80-462C-B139-A0C49644FA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D899F07-3737-4D3B-A1CA-5A287A710B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CB3977C-F606-41FE-B2E9-BDDDAAED9C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A19F5F3-9941-4871-A730-CE38667CA1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1C1E1AF-2AC6-4E16-9304-BD8A71AA6F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F22D3B1-3C27-498F-8A79-758E0AEAE7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9F4F424-6B43-4AE6-A41F-3D70B5045F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C6961B7-6700-4C43-A50A-F9DDFB68A0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4D65C58-FFAA-49E0-A5ED-48C62D2783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89723D-77D4-42A9-A70F-2E77E4F57F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6F21366-B8C0-42D0-8A54-B9732D9974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AB895E7-3FCC-4103-8646-85421C6F2B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C727CF4-0D27-4D49-BE4E-541AB37018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80AB9F-AC0B-43D4-803D-862BDCA14E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E8CAE6C-6E96-45F8-BB28-2E2282B18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5251300-DF35-4DCB-9ABC-406AE743F4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724DC5C-E1FD-4132-B6B1-BF5B4C7ECC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769280E-8ABA-4CA4-B9A1-222B677A42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C76926F-D8D5-4DB7-9D9E-87BB68BD6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5EA5FA9-7EB7-4EBC-8C26-1C0A9E3F75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AFCC99A-BC1F-48EB-A3F1-DC566C05E3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95B0ACB-05D7-4B1E-9521-D0FC67A29C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B79F60F-87C5-46E0-9BB1-9D2B0FCCCC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ED2DFAF-649F-4F9E-BE84-DB8F3F9731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1EE491B-5E54-413A-B4B7-2DC56ACF64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E27A76E-88C0-4F2C-AFEA-C391BFF9BD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E6CD9F-DA49-4AB4-8410-E4CB7B9B4D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58EF40C-3E15-4635-8954-21115EB301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81AA8F7-EB66-4F2C-9CE6-A8F8CA2EE3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585C58-5448-4BB5-94E1-63FD2D6039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D4A4A88-B9C0-4948-B63A-E63A948AD8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CB47B86-FAF3-46FD-B42D-D8AD103525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7256D15-9348-4988-B915-FFD7051814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143BADF-88EF-4BAC-8869-011BD7EB7B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1474C88-E9CB-4365-A9AE-4C7DD5984D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A6BD302-008C-48AA-B293-1DD73FDC3A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DE6B3FA-AFD4-4A04-8EBB-B76FE8E2AE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154E886-A7D1-4F7D-BA67-AF34D74E1A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6987CC-C5FC-4016-B38E-96AA9B0422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FD8812D-9FD9-4B6D-AB67-1CA63DEC76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D8B9C67-E8B5-4900-8C96-A9CB51F4CD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0D110D5-7817-4D34-A759-D21D2B39BD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851326D-2967-4E98-9138-A758EDB0B6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794C17A-3F2D-41D1-9E61-71E2EEBF75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10F517EB-FCE2-466D-8FAC-879B25E5CF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871ABCF-8B5D-44EB-AD96-F8F6CB8BA5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CED99E6-EFFB-46AA-91C3-8BB11A6597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1160478-755C-4F28-91E7-2BB75589DB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DBE2D00-1DA1-4DE5-A865-03E463FA39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C360573-BE78-4A69-BA1E-C3758E5F4C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367694A-AA62-4046-8B21-60BE1E2630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24E12EC-C793-4CB0-A07F-02ECAA2C28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65F4A54-8073-41CB-AD22-1E4D46AABF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F91A8B1-CDF6-495B-806C-5521D182E5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97A3DF1-65D7-479C-9C70-7FEB6F679F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1721222-6028-412B-AE90-E3638D5A7D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FF042A1-E3DE-429F-9802-7D140B3A2C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3A10F2F-3608-4211-9346-B707F1391C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C18D949-2A0B-4635-BD16-7924C28A50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B8A832A-55B3-4C09-B22F-C07177F77C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245B92F-10F2-41B6-8E99-1D0334F2C1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8EE4F06-4C07-4980-B03B-D22294AC59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576E93E-90A4-4B33-AAE5-2F8D184327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82F8FD9-836C-4993-A526-56E01D3A27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3B1C41F-D2C3-4D2B-8ECC-B64674C036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17F695D-68FF-42FA-BDDD-83D6B2271C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236DBC-D9D4-41C5-BDED-F12B8FD693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F2299D9-ED8E-4583-B85E-FBEAC774DA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C3BB63F-514B-4D7C-842F-3ABCF6D87E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E4B7C8C-9ED4-45D0-B541-467370E34A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E547762-3E94-454F-9C7A-E363CF9A84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C82B06E-C13F-42C9-951E-9AFC2E15FA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55AAF68-1CA9-4FFF-84B1-C8E2DF2369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6AF4352-9173-40F3-9497-F69111D1A0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3D5AAE3-60E9-413A-B732-E83BB40369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C233A36-58CE-4DFA-926F-24AD2398D9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F09EEB6-BC66-4D13-8AAA-2CAF1D81C6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3266EAD-1A4B-41FD-9F52-72728CA1B3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D10D23A1-E10C-4F8C-B6B3-1E81ECD6E4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7D2B0A4-4A7D-489D-8FF1-7AF33EEACC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890C263-9482-4F86-A908-A744E449A7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9C23602-C1B4-4076-B057-BEB62B3203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EA5D291-2B06-4CE2-AB12-5B07755145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42D0E8F-27E4-44F0-8A88-583CCE43A6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7F5742B-B5BA-46F0-82EC-861975AA23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4771BF3-E5F5-42A5-A1CF-E23CE8F703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53D605A-59EB-4B1A-B59A-6926E7A834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5AD133F-4FD2-4DB0-9055-FE484D8847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909E69E-DFCA-4A73-9F13-8DED9A18EA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7BE4CBC-9A4F-485A-B260-EED3B4E21D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EF5662A-DAC0-4CA4-833C-0FDC7A8244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41002A5-0720-4F08-8E85-6F3C28D324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0CF3D8F-BDE0-4E7F-B9AE-AB835E25BE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363B5B1-C001-4B50-8CC9-B558E6369D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5FC7EF4-1D41-4F61-B049-AEF5E43491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629CB97-B57F-44DF-8783-D522D0FAD7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1ED41ED-F992-4014-BBB3-0102A0C98C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EBF26DC-E6B8-4A71-8D8F-693F5B1559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1171674-0AA3-4364-8E1A-119D68A0ED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FC6282B-3CBE-4AF7-8779-88D5678E81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B1904E5-AF85-41E2-B977-973984AB0D8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FCCF052-610D-42BA-8E51-E4BE02272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CC145ACF-4AA4-4E66-A785-8AFF1BAB35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66A2EE6-5DF1-4C0A-ADC9-6BCF700B0A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487A014-17DC-4C25-931A-75E419AF1A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1862E297-EAFE-4569-B65F-10378C340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B6AECC0A-43F8-44DE-BBFE-5F93D005C8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8AE6379-AE86-4374-8292-F992F1A86C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F66A951-F68D-44DE-9FB4-7972E44E77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C4C36AD-1494-4662-992E-E9436B47CD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7EEDB83C-E0DA-4532-83EF-AA87A713F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E9B9BF7-1F28-4476-831D-78D09A2C1A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A1508C6-4A59-47C3-AA5D-47C3BC46E1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1C7A661-77F5-4EEC-9DBB-126BA42440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9AA3AB4-C684-422A-A71C-EDD2BC874C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FBCB03C9-5957-48C2-94A8-1E7ECC5C0C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B91991F-B6AE-4350-99D8-661380DE3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74E6F60-33DD-4103-927B-AA4E10414F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CA5A63D-7ED2-43D3-81E4-B22F443E71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378499F-01F4-4E14-AC14-1C502486B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1663100-F49B-4CE3-A7F3-C9F5F9B2EC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27B90CDC-FB8A-4F36-A612-3D5F955C02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2CAAD3-26BE-46EE-B427-132B1E61C2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95A49261-1543-4054-916B-5CA254C1F6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B51F6B7-36B1-4644-9C26-3AC3054D2E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C61CD71A-1724-40DC-8CA1-1B53D72468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F8254FD-3851-4670-A7A3-C3407926D9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AB4B7859-01D3-4313-A441-9394938BBB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CBBA20A-0832-4D4C-96E5-75EBAC6592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D03483A-D7A6-40FB-8827-2A201D90F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64F26B3-7950-47CA-863F-19FA2DAFA0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FEA0067-D5F6-44ED-A671-F34A4DFA5C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8C1A6C2-35B4-42D2-8AE4-792AEB5C76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49A521F-B84F-4370-B012-C479D1C8FB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0D9FD5E-8D30-4814-B679-68D6B3E35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8BEDB83-7C5E-43C1-BCFE-3EA6325233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3C656F15-D250-4443-B5C4-0C57934206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0DD856D-3704-46AF-B321-0A95C1C8C2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8582555-6CDB-40B0-8783-71E39428C6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546A2BE-D300-464F-9E22-EB96D06E44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C1728C2-5256-4F52-8825-7E27BFDE9B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B04742A0-AFD7-4F02-8538-275E8A79B1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286A5B0-960B-44E3-B853-2E30A1CD67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83C06CBA-F943-4E4A-8817-609988A07A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C4BF203-253E-4396-94CD-0FE32A26AD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A8B1705-4DDC-43F7-8D5F-35E100D013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D4AF1C50-BAB8-423F-83B6-BC03DED8B5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C34A959-6A3B-4DEE-BF4A-A94A9A06BE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F9F4E03-E701-4569-AC67-338BCE301E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F561506-8289-4F99-B47D-87A3F80FB1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45D1A3A5-DD36-4E07-B948-54B2D001ED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9F9F06F8-FDF8-4414-A3CD-FD2B12719A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C3B966E0-0AB1-4488-8B70-FF0800ACB2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5992771-4D0B-4079-A61D-F4FA1E5F19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28CD10BC-C13C-4905-AF3A-A16A4C51CE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80B0DDD-DC5A-431A-8222-BA6356DB48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433C35FE-73AE-4BFF-9AE5-0407AAFEC5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1FCDDAF5-E2CF-40D1-9CF0-4670E51489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A56C5B8-0178-45A7-955D-222C30CFF0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A8B13C5A-82A0-4C0F-BE0B-E05B308602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9FCDA2B-BE07-40BC-A82B-0194D8B69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2E71159-1638-4CD0-96A9-333A62EB5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5E26E6F-20EB-4F51-92D3-E6382E9335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712FC18F-4FC5-40E5-B821-1C0AC787FD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8AC3CF33-A554-4D9B-850E-4736271116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41D1E7C-2BEC-4F7E-B403-B265806698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6BC073C-2E07-405E-A97B-150C9DE3A8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1C8AE50-7295-46CE-B596-BCA66B0A52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326F4F85-E30E-4970-80C5-8D6BEE4696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BAC5AD01-0611-49DC-9405-04EF011509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526C23-394D-42D8-8D65-9DAB0BAB4D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FDA9611-FF21-4FE5-B1F0-5915785C94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E8D7A16C-27B1-4664-8C69-4157E4718B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B360BE54-7E77-4C05-AE45-560D505E59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CBDA46CC-988B-496E-BCD5-F7D184E16F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956A593-BE8B-4446-8845-9C4B4DAB1D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947F370F-4E8E-41A7-ADF5-F60B567AC0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DAC465DB-938E-48CF-8287-B9B2C51B15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E43F4234-C901-40D3-8C81-879904528C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34E442CA-1B44-4CD3-9B8A-1015AE044B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6A2043B0-9C55-44AD-B1D3-C740FFA3FB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57D6278-B062-455A-B44C-9187E67739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767495C-EE26-4F99-8CCB-69ACD0C7C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67D4A50-1DAE-4656-ABF3-E8AFE026E4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35862FF4-0289-4123-8BD1-9E47828AEC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1171DBE1-1373-4461-8E7D-44A54DA7C4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5341698-9D68-4738-B990-C314EC6A18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CED0816-B88A-4969-A202-A1E207A7B9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4CE96913-9831-43A7-B106-24C20CF3FF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2DA4CE7-21BE-4F82-A4BC-DF24F8E5E9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7126D73-3D0B-4DCB-9BAA-EBD6889B1B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D43E60E7-1E0E-43A6-896C-C411CA5259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E3F7B59-8A68-4E05-AB50-85D655FF57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C5C7749B-0A2A-4C0D-8DBF-FBCABB9C25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0140519-5CA2-4F8F-B1D4-FE308A3909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BC4C7DDE-1BEC-42D3-AD1C-CE7DA49E14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F43B99C-0D71-48CC-B6A7-16D49C55D1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1A7DB1C-E32D-4CC2-84CF-D7FEF5C5C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F56F37A3-7506-4BA0-8309-1409D1642B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F039354-0663-4DF6-9724-442513426F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6A19682-661B-4B2D-8F2B-7A42B48F8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71542D8-E290-4319-A2EB-2A78A9C1FB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D077CCF-4AA6-4DA7-A8C1-6437FE813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8923B46-F21E-4218-9ED2-489E620D4A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A889A2E-12D9-4F91-954C-B8E64E488E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77A62B-8A4D-4633-807D-C51895255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3604276-EC0D-46A4-9E4B-D8B103D9C9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A85D129-640E-4561-927F-852FE29CF5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45404E2-323F-4732-952B-8E7F8698C8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F91B16B-70A2-492F-928C-BB7D869D300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E53CFDC7-5A31-47DE-9477-7C47FE08D3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3D00E17-C24F-4F5E-BB84-587F9EC7D5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B6B27D7-5C7F-4371-A5F3-BE7DE5E67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62A7DC8-B829-40CC-9DE9-DDEECCB46D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2B1E1EC-F667-45D2-AD91-36B9319A39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6522821-371F-4BA7-AF6E-E091662F77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C9D8B92-E9AC-4801-B048-899668F037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A3C7F52E-70F0-4C71-BD2A-A815BA5D16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4B0FE045-7819-425A-B66A-EE26A60CFA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4ABA0110-B82C-4B69-BD0C-A21C507C2B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926C7BF-812B-4157-8D16-6DB17512B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57EE805-E0B4-4FEA-B35A-E0F80B4181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623D1D16-FAFF-4D5E-8AF1-8A16EE82F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6E68CD61-DA69-46AE-96B1-C70E3EB33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90E1AEF-56C0-4346-89C4-5711999E79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A936EB4-E01E-4221-BFC3-7C53A1CB9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C199D7B6-7613-4135-B069-AD0BA62D40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FCEBFE5-811A-4EDE-995A-F7FDDB3CB2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C051130-BAD4-4353-912C-940DE6D316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578EE571-4F7B-4479-87B4-217A809B5B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34E43817-9904-4586-8C2D-F48A424EB1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77B9816-FFD7-49C4-B7BA-DCBD77DC46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3CF2D4E-75F3-4614-9741-1F982D529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8BD1353D-E160-44A8-B8C6-488CDAD59D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52BEB85-7EF9-4024-9FA7-6CFF089214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A198DD3-D3D2-4EB9-B243-5DEC75CCC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469B37B-16FA-4C97-8EE3-112599D7D5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86E620A-57C8-48E3-A2CA-6C548B264C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BA4F05A-AA6E-4D4E-A64B-A69DC81105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3D18D2DD-F867-435E-AA31-B25E2CC205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FA9C3A5-5CB2-4365-AA2A-635740256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5736EEB-3398-490D-9C9A-B0E90FC0E6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3A4E378-F7A8-4E91-8C17-654E1555D0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36D538DD-F74F-4169-9CAE-9E1552E022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86385C04-C128-4FEB-9AE3-2F739C8267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0D3CE0E-56AA-4CB8-AACE-8576D0CD79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F473E321-B273-4AA7-82FA-4DD17EF3A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ADEFD5B5-10C3-4BC2-B688-38C9DE55C5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653BFCC2-D01D-4F10-A7A9-A2D9A9C00E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D2337E6B-2559-4D9A-90A7-ECF763B729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86A11F9-3983-47F8-8090-C6A42ACE7E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A732EBA-6CAD-482A-9AC0-FD7185B1D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35DE4BE-8AE3-461A-813B-95DCA946F2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2F4C56C5-7375-4F6A-9DFF-9F2029CBD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95221A45-2118-4C33-8725-0E2BC05224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812B0A45-AF16-4B07-BDDB-588A62DD69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7B13581-6090-465D-BF1C-42AEA3D18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E25297A-993B-4050-B20D-0396B9BCDE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3A5ADA1-68B0-4804-B567-02366B19B5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F86FFF27-1729-4A97-8195-6C03C3583D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55FE55A4-BCF3-45EE-A999-5668D5EB2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971D221-657F-4282-A578-810B2EA93D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B2DA0A7-429D-400D-B97B-7499DAD0E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39F95F58-2095-4D10-96AB-1AB2FAAAFA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C37B00F-CAA8-414C-94F1-4F94FA54BF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4D3AE5B-9083-4560-9A54-80CB40D209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EDE6B24-88D8-4544-BE7E-861B3E8301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22F83244-59C9-46D6-827A-0300817DF7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5F76E8A-D94E-4907-818D-519666B61B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520558E-DEB9-4D52-8ED3-7F9F5B7DA5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04C7423-44D4-4580-AF6A-FE03E1B37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B509058A-22C5-4D61-A80E-65A9E35B1A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BFC2768A-5BA7-437B-88B9-B11D74FF09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5F62C259-E92B-469A-B89C-2A17129EF5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A0FD775-11A4-4FDC-AF42-8A8B8F1DF7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0C0AC00-1D7E-4A04-A551-ED177A024D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EEA237E-3EC9-48FF-AF10-EB5747E792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93F80C92-FE72-40D5-B4F8-8A32025CC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998B8C6-660B-4BB9-8780-CD63C84A0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8EAA8088-AA89-4FC7-B967-494CDCBA4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2D6E046-14D8-41E6-BE43-90E2E624F0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5DE3621-080E-4BA5-9EC2-4FCC503EDA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2452040-7C7F-4DFE-9D49-882C11A087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5A3AA0C-1B4F-40E3-8B76-4720118FA9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B5E49C4-C679-4A3A-BEF1-7096BEC006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91E99C1-4B2B-4360-8D6A-F95C4E98A1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B5DF3C00-1821-47BC-AD6C-5CED9131CF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C8952746-1D65-4A73-AE50-2D9474FFF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BE6FE20-04A5-4015-B234-074C4E2BC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517ABF25-94B5-43A8-978B-42A73F602D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CDE6E03-C74E-457E-ADA8-1E3569FE6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11C7B10-E583-4D84-82B6-81DB8CD26E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2D3A02C-0B24-4895-B074-C532FA71A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5FA6CE2-6C01-4A12-9BE6-6F6C81DC24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64F970D-419E-48F8-A51A-BE1113B4CA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665093D0-6A7C-47C8-9C77-9A1F3C3635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3C169383-7D92-4237-9914-9B6D64204C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617268DB-83E4-42B5-BE9C-AB1BDF521C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820CC191-3408-4ABC-85DF-7F84ABB69B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73B68F39-E82F-4451-96E0-836FE29A97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833B7226-C02E-4D40-BAE0-7A1225D806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65627BB-CE94-4F97-81B3-08149685E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EBC33B6-83A6-4833-BC59-443857F8F1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5C06D55-7E8A-4CC5-AA8B-B187B8F20F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4046B67-211D-40BD-B991-454EB02C35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529F3C89-16B6-4508-80DD-0BB3E13046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BA87AF08-BC80-42DA-9425-7EBCDBCF8C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52C89E12-64F2-4495-B6E7-C89287AD65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1D0BE06D-300C-46FF-AAB4-EEA495ECF6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BA723442-2557-4CFF-A146-A0D383590B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ABF4AB9-2ED8-4FE3-8DA0-CFCBEEF5B0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16B8B436-B7C8-4171-95C7-0C8CB58201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741D3437-130B-4E89-9185-3989AF6B55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EF98A88-FCDB-4402-8052-78D7301C3E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B240E2E-C358-4C21-BFD2-23DCC7D83F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13ECB434-06D9-43DA-B0D0-3DBF10B0F6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55393AC-2B00-49B2-91C1-0DF0F3FD1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6836F21D-2A62-47CF-AE54-5AC69861C2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418244-EBC0-4C1B-A344-313DA9EF2A02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40848EA-5D1C-4159-8B98-719760320E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A68A93-CA36-459A-9D30-47EB8AD95A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9AA486A-2285-40DC-BA40-9E7F399B83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D056FEC-CA8A-4EC6-92C0-8E5D1CD395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C7494C1-FB06-4C39-B9C3-9D2E1CF5C5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8C8D8DB-1EE4-4CF9-A365-BACEE1294F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FFEAA4C-219C-4FCE-856D-4F8AEB63FF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905C236-5305-4CB7-B87B-F8A0789596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1DF0BDA-C1D5-4B62-89CB-138C556392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6D1300B-3699-480B-B5F4-76389ECC0C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C687D01-F42A-4DB0-BF95-4DA3FA8287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D6F1AD8-1D76-4379-B432-DE9C9113AD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9E41A5F-93CC-48EF-BA09-24806E94CA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47720AD-BADB-41D9-BD54-28F866DF48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9B75F9F-A82B-4712-B550-8CCA4C5841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4BC5D1F-EE25-4366-B13B-32F99EB0BC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7FBAAB8-A5CE-43FD-92A5-B094FD9690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3BE975C-7EBC-4C26-A1CA-A8CE0813E1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10B09DC-8D4C-4672-84DA-8FDFA710C8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676389B-75BD-47D7-B9A0-2C7EAC9E32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4DD517D-B14C-4E1F-A998-2613961706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5AA4AF1-DFA8-4A19-BB00-DCE8CEE047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7C03753-AAAA-4E34-BE86-0437FF1293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C90CEF4-F069-43DD-A9E7-F170CB553F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78AE679-4D20-4FA0-8E29-872599A07C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328A423-A734-4009-A974-A7D5854835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CC18BAE-2BD6-48F4-940A-46B91AFC35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47EB4BF-346B-46CB-B5BA-56872BA5B9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63E88D0-B552-4A6C-85F7-71DB87F76F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E4DFCAB-D9C3-42A3-9961-B0A1424AA7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84965F9-6295-41A4-9EAA-BA0AE53959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58B76C1-087F-4C7D-8DEB-D36EF863D0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BCF94C2-D3A3-4B63-B519-8D161484C2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CA2C319-A4A5-4D44-BB1A-6B0B58137A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972284F-C871-47EB-961F-17DD9380A8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8AD6372-FBB3-4453-94C4-3D2817ECBA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CAEE287-C7C2-4FC5-8663-7EB01FD58E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5EDCA1D-BEF6-40C7-8C60-0D884752D0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4025B02-C0B5-4CBB-9698-BDA9E8C701C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9BC383D-DCB6-4F12-9D84-03F04C2088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A44D7C7-2BE5-4447-AD6E-BCFE493409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A6DD632-07B2-4F94-8832-66C1D4F3D0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1CFBA66-7681-408E-AEFC-FC736136EA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BCA1BDE-1898-4040-B82C-9C1F6C852A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7A5FD35-3D5F-4144-8506-AF0D8B53788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75D2677-7FAB-48DA-9A99-6D57DDC6FF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0C8FAD7-397D-4BE9-ADFF-0E7F4B658C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B2EFC92-FC3B-4160-8E34-08950552EC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E6A3597-D195-4DEA-A026-B29AE7621E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D68C4F9-D634-4CD1-8D63-69A5BE376E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BF79B9A-7EEF-4F73-AA4F-BDA00D071E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5E11097-A0B3-416D-A6CF-63649708CE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38F1AD6-6600-4A43-BC0E-AE32E292C8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DD0F5BF-D6E4-47D3-953C-C6B51ABE0F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778B19F-FB10-4DE7-9573-4501415ABC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81536F0-BE1B-4E0E-A57A-DE5EC4049C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F7A3457-E7CA-43D9-8DA8-5C45B4D2B6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08E78A6-99AF-4520-88EA-2C1D5A5AFC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43CD1D8-A2EB-4CED-823A-0C0971F39E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420FD95-C9B7-4472-9E24-7276189D26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313C6EE-5B2C-448E-991E-23D5F26A1E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7432E27-5F4D-4736-9061-319215222F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D9C2019-7087-4293-8BC8-0B32F682A8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C15FCB5-95D6-44FE-9B9A-1602CDD3F6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FD80AC7-5D4F-4B82-AEE9-0956875F39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D0F33F0-B6E5-4E1D-AE2A-8FAC37B942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1451D7E-EA57-4611-A9E3-F998852246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17B32EF-A7C2-40D5-818D-86020C9665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7EDFB50-180D-4CF3-BA97-EC10193C4D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3D10D6C-2EFB-46D8-BA3E-B0463EA42E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6143A8F-7D9C-4A05-BC27-CC8B300DBC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8CB5E83-6224-4497-AE10-799EBFBEE6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649976F-384C-4184-B89A-E64C16CA1A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87D6E3F-C1A3-4960-959B-8AEE934450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D51A0DE-13FE-4412-8DBA-B5203549C8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C953867-C6BE-4B60-ADAF-B2F9E68329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1D32815-D432-46BA-B93E-0B331F5648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880B716-9AAB-4E2A-8DFB-6A65907491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8900ED9-5C1D-4FB8-82C3-28C04DC4FD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89A908D-7201-47D7-B015-4E836245C4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370D74C-336A-4F92-9287-F27D3E396E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1D4DA1F-E2B2-44BC-9FD1-E37BE622C2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65F06B1-8A99-442F-83EF-63D639DA1F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451C6A0-EE4F-4CAE-993F-A053397EC0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C4F17F0-3A03-4FA4-A825-1561D8C9F4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D86E2D0-1FB9-429C-BB1B-0734A54D25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51F742A-FF27-4836-9E9F-650E51972A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CDA9D7E-7131-4B59-A442-4F458F9AC8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4DC91AE-6073-440C-8E05-89C5449D02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287A5DB-F3D0-4EED-B1CC-D3A1192831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B8C67D8-F7BC-451D-BECF-1D0072F662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0BF95AC-693F-4DA0-B728-1AC6DE1BB8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A32CB4C-40DC-46C9-9FE3-AA70C9C230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B014FA7-9E58-41C0-83D7-A5FCDFB733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7E06BBD-381B-4A7C-AFC5-AE5E697BF0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66725804-4CB7-49A3-9A98-6E1FEAC51A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6FDF8CA-A3C7-4C16-AFC2-642685F70D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728F9A0-4B5D-41BB-A661-1E60AB725A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DEAD62D-D461-4C04-8992-41450993F4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FB2FFBA-3184-42FE-B211-36192E428B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EB8C8B8-D527-46D2-A2C3-9679EFC573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51A0778-87BA-4ED3-AF82-7958C75E70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E25A10DB-96A2-40CA-B4A2-0FD2E477D1A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69EC866-6DB9-4890-9232-82D286A491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D6638B5-9700-4ED3-8EB1-78FEBD4345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C9DF605-685C-42E0-B4D5-AEABBF2576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D7ACB8D-DB8D-4872-9022-CB972B7F25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886434B-44A5-4454-ABB3-8A9D771919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FF4980-0F09-44F9-AC2F-88388E5FAC46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A22874F-9B1C-4A6B-ADF8-9CDD523C8A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BDBC712-3EC5-4F05-9AA6-A806BB3DC9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79E5F14-6244-4760-96B8-2C97CFA475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1870614-DF52-40C7-8F73-A0E5899B5D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AF0C13-DA2C-4B84-83AF-817A1C17E3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A0BF2C3-2118-431E-9F88-371677449E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AE3F06E-1741-4E93-87A9-8A08EFF819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85A3B93-1CC7-4FEF-B29C-3B69145FE9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D5DDE4-A765-4943-92FC-BD39A3D3B6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2B2FF4E-C442-46C6-82E7-2AA1F075ED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9580AA9-09A2-4F09-9E24-AC247B266E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FFA4BC8-CB33-4E99-9DBE-97AF436894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28E293D-A390-447B-879D-195B2E71D7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DA43FBD-34FC-4D62-869B-949213E912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4EA6389-0153-4746-9B11-864DE19D60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F0A3180-D683-48BA-B780-6D07BCD26B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F4BA008-98CC-4903-8F1E-F5403B21EB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4878812-A310-4DAD-94B4-D47CFC64EE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3409837-6F0A-41B7-B04D-5A49EBC83C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F52CF60-27D1-48EF-AFD3-735CFE5F4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17C1E32-7E56-41DE-B431-935DF334F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FB30794-ADC0-4E28-A29E-1E3BAF1D97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1D6D364D-2513-4C1A-92B9-2B16B8D73C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752C620-554B-4454-8995-36574D87FB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1CB9D42-2B88-4687-BA41-51F30C3BCA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A7F9C96-A23E-494F-8D25-7571E6C754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1D75B41-B420-46A4-97DE-CD1EEEA0DA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CF3BC89-F587-440B-9F9B-6CB42F1867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533781E-8522-4795-A4CF-A832855D53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BF5AB30-9DC3-424F-A0DE-323141B879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B5D651A-BB9E-430E-A079-214FCB52BC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45B1291-F462-45F3-BB0F-4F24F01199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0629BE6-A403-4FFE-99BB-4FC5A188DC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FD1AD45-DE9A-4719-AD22-FD920E002D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7EC47BF-1271-4979-8EBC-3023EB2B59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A0BCCCE-5EC9-412F-9D9D-CBEEFAE552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79DB64C-978F-4250-95E6-80325D8C77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F30D60A-651C-44C9-BB92-1A58103FC7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49D49EB-4B29-4489-B9D8-12883366D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F369CCE-5C92-4A52-BA8F-BB597FE1353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7B95581-3153-4586-A4E0-BC41F45A0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05ADD92-AA2F-4D40-81A5-E1C98FCACD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03F069E-9335-4DB5-8D3D-5961391C47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45E0B78-1305-42F1-9A54-D4F40B4474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FF70370-A364-46BD-AD03-551660DF3D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3A1229D-5963-4E86-AA3C-C746F740CA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CC10570-09C2-4A8B-A806-E53D0C3872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79AAD91-480E-44D0-BDB1-11264BF46D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D7CF2E5-EA4F-4E0D-AC03-7C63BAAFC9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3C54D33-C2F3-4CCE-A068-0A67625E7C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A8E13B0-A608-43C9-A7AF-EC34BF2482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1FACEBD-FD63-43C3-A95B-20457F16AE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70AC874-720B-4CB2-A16E-BDFB2F2004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83C947F-F95D-4A86-B79B-2307B6A32F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AD60FAF-9BDD-4662-B030-512691B6CD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818D610-BB17-4A72-870B-86ED53AC6D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05949E1-9DF2-4CFF-A59A-8E6D95CD5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742F207-2198-4550-9AE0-018F5F54E1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8B0031B-F5DA-48FE-9093-2E673274A7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569EBB6-C683-4BDD-A584-50DA4CBB1A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7F04C84-487D-41FF-9538-1D7B96D13F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6C87D3E-11D2-45DF-910A-6DE78DE2B6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D11A46E-1EA1-40EE-AA3F-20B77FBA45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81B8CC7-1639-433F-8A60-3D49F4DE3D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6209E26-5199-4029-8BA2-8111B7F95A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B5F7838-1AC1-4552-8A36-01321694CB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93B7604-A48E-4819-BFF1-CA577DCBA9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B963038-6132-43B6-B4D0-E52D7DAC8C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D95EDF5-C76A-40DD-B487-8FDAC569FE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EFA26CE-86A7-437B-9B4C-628B8676AE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D81AC95-96BD-4AAE-B9B3-95B24123F5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68A9CB3-F114-4925-9B18-43A3835C3E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6DC0CA2-7557-4AEF-BE92-140B68EF7C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2099FBD-115E-4981-B1CB-745900B1EA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79EE63E-3964-4EEB-BC60-D2E2D9AEFB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6E16F75-3F22-4B38-BD44-A52CA47B73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E7429A52-EDDB-4725-AF86-66006448C2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B3586E72-D724-4389-98A4-6979EAABCA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DEA4D97-4E5A-4FC0-8A56-5EBE818034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76528BF-EAE2-47D4-9C09-552CCA24C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9A62CEE-52C6-4BF4-933B-E8D62C434B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D274B01-9DE5-4944-915C-9805C34252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4193F38-22DC-4E01-8C8E-E39E66DB57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FAB02DC-2FEA-41AB-86A7-CA556C82B3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B525BDA-2D76-46F9-B5F6-98E9591DF1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5E82924-EE7A-4F92-AE9B-1062B19A8E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8DEFF9A-652C-4331-9589-9BC601F1A8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1181DBB-D38E-4BFA-BF81-0AD8D960D7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635098D-6FF4-43C6-9595-AEEEA660D9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F984DFF-CF46-43D6-BF13-496D6A7588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1018599-52FE-4889-8535-CB140808C0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A38D2CC-D0F6-43F9-A78D-5386C0A236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2E2847D8-4AC6-4253-976E-F61EE213DF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43587A7-EEB2-4140-BC50-42B4B33D6D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7869F04-6F98-4D6C-A02A-2AF83CACA3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42868C6-8F8D-4AB1-9B65-6B8A8FB014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960EDB6-BC20-4519-8AD3-6D02C71409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2795951-2919-4D30-B7DC-8EDF52CDBF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775964F-C424-49F3-B7D4-606D0220EE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47CF3C0-9D18-4E78-969A-1DAA082C09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262E7BE-E428-41C2-88D1-D07C7989D4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6459F75-3350-40FD-A083-DD6B888229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B46EE02-4479-4581-BE52-D0C60AE6EE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C4D18D69-A34E-4FB5-B15D-0DCE7A574B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2C1D7DF-02E5-434E-B245-1652EEEA23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FCCDBA3-2ADB-43CE-B463-618DE1267D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EE9806D-4EA2-46C1-8177-9EE743629E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0794F53-E116-4F6F-8AAA-AC0C003FB3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3C9FE1F-CF6F-4B18-B77E-0E3346A7CE97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02B00C7-0B3A-4BCF-9D9F-300CC92D7D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3AC76DE-3EAC-4899-BBC2-149AE1DE10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71F6063-A7B5-4731-A622-5B021C0B82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4AFE0E6-0631-42DF-8536-5A49F2141C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9CBD3BB-0FB8-430F-9D7A-AD06C1FC0D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4E6319F5-8DDD-4704-8E99-DDC2ECAB98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3FD74E62-767B-4D20-B6D1-3777868EC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32C6F05-0C9D-4CFF-A6CD-6A03E67083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CD3F0F0-A092-4827-A3EF-766A16ED27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1066F7F-9ACE-4C8C-9C8D-C73A1DD4CD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7BE33C37-11EF-458C-9CDA-41611D754E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6353BE2-FA55-4E94-901F-8C0E32F1AE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8244659-E091-40D6-8661-DD62C144A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A00480B-A0A7-4CCC-B22F-7C5A7B6CBB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985DC94-8964-410F-BC1D-C5C0BA71EA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0AEE293-9404-43EF-AAB8-0EBFDDCD4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46326F3-F35B-45D8-B972-807CF05B35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6F6FDD4-82E7-4366-9863-2C5AB7F03C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6D1B8EE-2229-4B2C-B5AF-1B4D1ADC48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3781029C-09D6-4276-AB0E-E66A024AC3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4733B1B-3729-480F-BC76-75799D4AF3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7F9EF7A3-30AF-44DA-B2B9-F9A213AB7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05D6002-D6E0-4B22-9010-82177EDE49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68354F11-55AE-4596-8E90-3E5DB2962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D981D26B-8791-4D47-8BAD-F85AA92531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163739A7-BED4-4CA6-A3B9-7BDCBF9424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7D4E9DB-4135-428F-9FC2-6601DB048A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F7DE26D-FC64-4EC2-AE11-C545CB623F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CB577447-D845-40A8-8BD2-47B99C7F1A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18C925A-923F-465F-80D6-C66A0C843D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A3752F7-B624-4B98-B7A2-1B50B018A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3B6404B-6C08-4BCC-9A9C-0B31BE040E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2F78E65-411F-49DD-8CC1-23518DB7E0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7B4593BB-7672-48B8-99F0-C52086BE09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57ED1FBB-3CBC-42E5-944F-A749920D05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696C1CD-6766-4267-8CD7-480FF3DB6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315779B-C88C-44B2-A1CC-F341D42195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2843203-75E8-4992-B4B2-CA8A4C0CFE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664E88A4-28CA-426B-B04B-73383A0F8B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C72E0E0-5E6C-49ED-ADC3-19B08DC784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8E7582C-7292-478F-8DF9-38C4513637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BE07D4E-FA7B-41D4-AB26-2C9075271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78D5733-D286-4EB6-91D4-85C256CE97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2775490-1487-4285-BF59-C041AF82A7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C202CAF-F97D-4758-8A99-6E3CD3D1DF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99533BE-F520-4298-8F09-64EAD50817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5B6F9F0-914E-4AD8-A9DE-9B7763047C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66BB5849-BADB-4969-92C0-6399FB5D32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5E535B0-0642-4213-A0ED-603E081C5F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7C6C46E8-3DFC-44EF-B385-947093BCD4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13F09CFA-DA83-4BCE-B5E7-631E2DF201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452B164-7C79-496B-8ACC-CC80FCECEE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1CCD59F-E8BE-487B-A346-09E110285A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8FF54E0-CE0D-4468-98B4-5B6B8783C2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38FE190-18DC-4D50-887B-C33535CC72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70DFE9F-4A55-49B6-8134-D4119F396B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7DD6CAA-AA36-4F99-8B12-6405C41DDF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396EA60-9FE6-48D4-B788-B0D5642F6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E758CC8-2A31-433C-839E-DA3949F93E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6305127-C779-48D1-B26E-127A6D571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E27EF92-11CB-4487-B089-85D35220C2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3707D33-E789-4A4A-A044-747CBDEE98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7E2D992-FED1-4E2B-B73D-4EAA122A60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ECD1AFA2-2B6E-4357-8CA2-031E747238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6896F52-72BC-4201-BAA0-7387088794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78937DDE-6E02-479B-8C03-5C443F6F23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92DA4DE6-463C-4615-8FF3-08312684AB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AEE24A1B-32EA-4F0A-B05E-07BB1BDF4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F84A7FDD-2EED-47C3-9528-2F3AEE5152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2AEBDBF-ACE1-47A8-8D98-1E8108F5D4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FC703B8-B2BF-495C-90BF-8B2DCD324F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39F9208-60E4-4BEF-97A5-6441F1727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5CA3B8A-7991-4CA1-B1CA-F9F1B8E150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9AB4806-862D-4E8D-9203-F7BF850040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13D20C9-7BD8-406B-81A0-316F7B999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FFABE68-52A7-4AA8-8660-0F509770D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DC9C8D82-BF3D-4A80-A1FC-626BE32A5E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6E3BF499-BDFD-4195-BAC7-ABDD1AD54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38EBF9A-D650-44D4-AEEF-E6420E63C3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6F655F7-7985-4697-98EF-88376ECC12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427ED51D-FCE5-459A-99FB-C0B10E49DC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5E0374C-8F9C-4988-B4D5-5276A3FD48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1B750DD-78FD-44B4-AB8B-185C5D3285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9B8BE4B-BB67-4B3A-ADB1-A473536CE6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B65D949D-5084-4EEB-9A63-404653DEAF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2522942-EF84-4D74-8185-0CD8FF4E6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65DD0F5-8A0A-465E-9B2A-0E9D911DE2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91FF0BE4-5595-4EF9-805B-9F6D75B7A1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44A48C7-6CAD-4029-8ABC-19F174B57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5901910D-8378-40BD-AFE3-5A7B7E3D13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3E5C417C-F55F-4FAB-BE86-6AC72B168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5076842-7B48-4788-8757-E6CE961025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CE473F5-005E-4C46-AD98-9E94D857B9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F5B451D-289A-4F47-BB47-07D2559DB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9DF5ECD-5EF5-4AB0-A04C-2E9A87081A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22A2F66-AF21-4E26-8856-4D3AC97190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D5FCA32-ED6B-4DA7-B5DB-BAF72427FA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075F7B5-5CFF-4801-AE78-4E84D4326C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B2BC0727-463D-47F7-984F-4542D4C84F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AEC2C4B-A490-4202-8C54-346B9D185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D0934F8-7DFE-41CD-BFE7-90550A6B23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57A3B89C-B7D9-44AF-8180-0B073E2866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A0D1F22-6C1D-4807-9AAA-4A8647E52E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5B8574C8-4F46-423D-8EFC-493394FA7F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05FBEED-7543-4BDE-8F7D-307FAAEFB3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EB9736F-3079-4ACA-9BE9-AAD8907B7E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EBA6842C-CC5A-47DA-B6EE-9AA9E9534D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625BC31-21E2-44FB-AB0B-D0462C3890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5DCCDC06-E16B-4965-87D0-B1B26621871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1D08CC0-5A87-4EDE-BC7E-24A698C01D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A10A5E88-AF36-433B-8AED-F7CDEC2EE8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FAF6DC-7D29-4BA1-A8DC-270CF490E4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445DFCD-F6EB-42F2-BD9E-BEC159E857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67624F4B-E4C1-428F-B3C1-20C9CFD3A0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9B9B032-A65D-4739-96C3-DC4DE64549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95BF583-A41E-4FAB-99BA-919752D6F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085E73A-415B-46A9-970E-3087F0890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3132908-D689-48A8-89BD-972BB47F3C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E5E2C65-3419-4035-AC8D-9715D71933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3A26D18-D735-4890-8CE2-34A2F39BBF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AF142F9-6AE5-4BA9-9C11-A38577671B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C6536A7-A9A6-472F-BE6B-8849501D6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D7260BA-98EA-461B-A939-41AB8B4ADB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699672D9-D34D-4105-8291-ABAB95CF0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4CBCE388-5154-4786-B823-D47E235E27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002302F-63F9-43E6-B114-B8CA40C963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35A9673-6279-4146-B82B-4DE417C4C5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6B8A768C-4AA7-4752-9928-F8907326E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CF264362-EE87-4DC0-9A2F-5E5CCD4953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31522DF-BC15-4975-9407-F51936CCFF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03CE59B-4BB8-4360-BBD0-46CC71EA7B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218E924-951F-4C24-92DB-F6749B1582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82CC7743-3C91-4E9D-9834-C7A0D52DBB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70ABE37C-A008-4BEC-95D1-503E0F935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76A6D5C-9E74-412D-8123-9906B8F70C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96AC253-97F0-45B6-8DCE-A110285E9B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24895F4-D348-494A-ACB4-390A014B0F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DEF9962-8F92-4F22-A2CF-77C666B09E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D5F49F6F-107F-4421-A751-B270513E8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39D10635-2B27-4BC4-ACDB-7C0BE06633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32E50AA4-11A7-4D8E-A5E3-1E9A364EB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59E78EE-2516-4C6D-A661-16224A6894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96863FE-A03A-45F8-A57E-0B3C00D11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C1A776BA-1629-4882-9EB8-88C5F26C12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3473D09B-CDF4-4340-83E2-DF7D3FC472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A0E4221-992C-4185-B192-168A72521D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3322C8B-B4FB-44AC-9321-8E50FF66C8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ED83C13-9B34-47FE-92E3-BF80255E4C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96529192-FAD0-42CA-8534-200286723C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E9A0029-F541-460D-AEC2-78426BE353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FE93800-857D-49F3-8050-F8DB1D6348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62C0D1D-9057-475F-8AF8-CA770558B4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3F54383-6852-4A04-AFDB-D849181414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127CA38-4697-4E78-B7BA-4FDA295708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0DFCEBA-7636-472C-8386-36CEB2A646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9E6CC93-0487-45E9-8866-37E19FD764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09AC1B8-B804-4C5D-BAC1-4B3D7C843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1E798A68-031A-4705-A26A-614FC4968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71B7C615-A1BF-4ADE-A354-64F2C82976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60D19288-43F0-42B6-B7D4-872ABEFEFD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12FFE54E-374E-4C6D-977F-261A7EA3EC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F66C471E-EB83-4E1A-9BF0-A6E91F44A9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94D054C7-1B5F-4A0E-A0BC-EC81B37D8B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38EE619B-E6C6-45D5-B956-0C487E09AA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0C7B6D0-7683-48F5-A73A-3E0962E069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83952C59-354F-4EEE-9D3B-D0F8A4F1E0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2985C54D-101F-4807-BAD7-86913759B7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038D35E-1B1B-420F-8010-96AA9C72A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CF73573-F9F8-4025-867B-17DE0F21CD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D47B470E-25CF-4E33-B78A-71B9667D77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8171FFC5-DE92-4A1A-AAA2-F0C95FAE50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143E968-14DD-4615-A249-CDD0336F66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519BD79-4B1B-48D3-BBE1-51359716A3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793C98F8-C088-4D23-A44A-547D208AD1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3CF1BB2-6641-4892-9A4B-0999CCE003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0B4ED99-8003-4502-833A-45C3021D3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8A179C93-DC5E-4A11-A63E-2EE597ECB0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AD98C129-78BB-425B-B017-EF33DA642C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371ACE13-61B8-4114-B753-00079AD18E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C1DC858F-5FBC-497C-BE23-5AF25E4421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2E736FA-6B6C-4CEE-85F7-4F116AF2CB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27AC6006-56CB-46B0-823E-550C6E7D5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C211A33-A7D0-4229-8C4F-6F1DFB8A5E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03DBD85-E8F0-4A1F-8912-8B078B2CA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D0D98BB-B91F-456A-A3A5-05843E46BF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16A2776-5A1F-44A2-B4F0-A4986D3EA4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D12D934-54A2-4849-AC18-5573BF00BC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E66F0528-05B7-444C-9286-42F8170AB6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20FEED3E-7CC9-45F1-978B-FE4CE254F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7AB98F69-5AB1-49A3-8EF0-A2DC39F67E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9EFB69A-4E61-4F97-9DA3-4576022FD5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85D1C78-50DA-444E-A9BF-F18F219A10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C7F83434-726B-4B37-A980-B025B18E7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B5EBD419-32E6-458E-A7A3-52E62DC3B6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B989866A-52B2-426C-8F3E-80186A93B1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92F9132D-D6F2-4A23-A58C-0F7FC0A65A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66D70B54-EA7B-4BF1-95FC-125A31E45C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65646C7-275B-4F8A-8E6F-C5528EED4F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47DF8FFC-86A8-4551-8CFE-F6CBA31996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23E2EEC-C414-416C-9140-B6A9C9AE31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D42D8660-4707-433B-A1F8-40A1C02069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345D7D17-0692-4436-BF14-2A8DBACFA1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7A2D664-C944-4EDE-B30C-B9C2EE426C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8445883-5A01-4809-A2BA-5B509CC345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6534453-7045-444C-8EAC-E8C77FA9A3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BEB78804-4F80-4213-A0F3-1796819EE9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254725AC-918F-482B-8906-9365E773D4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54530A10-3364-4E83-B4D4-54FF63BA81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6936BC6-104B-47A7-AFCB-90D1C81B41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47A30A9-9CF1-4888-9A8C-496ED668FB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AF040508-B068-4B29-B76C-88017652DD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936B295-EA2D-4B94-B981-C8D78E3A1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61630128-AF36-408C-94CC-7D4AC22E6F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BF42E44E-7E95-4068-8B05-AEF8F1C7C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23C570C-660F-4356-BD10-151570EA4C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78401FAD-451B-4DFA-9C7F-8912EC189B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8A89324A-9268-400F-895C-394ED2D1E9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E4BBFCD-4A92-43F8-950A-94897DED1BEC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E3C580E-5755-49EC-B8C1-59BF1176B7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CF3A7295-9407-40F2-9734-292140C68E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FA89A676-30B8-4BB8-9ECC-2F376423D2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F6713C70-6C66-4B84-9EA6-FBB9EA5D93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72AA883-3170-42F2-A385-FC4CE0420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C7DD28E8-2D2D-4086-8EC4-567F7FE4CE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139BB7A6-2942-4336-8FB8-33681FBA5A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57C88E5A-C8DA-46B4-BEC9-1B4E1F8181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49F42F64-660C-46CE-834B-E5E60830E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6F0799BF-C7B9-4976-A700-D823A8EAE3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7F9F37B-FA29-4122-AEBE-D25D9B4CB9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A82DC874-3B6C-4993-B240-DF1F4F80A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4622CC0-6332-4C0C-89AD-65A2B82FF9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3237C0E9-FAD4-4C13-AFD9-221AB549C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F81F8C9D-F7A1-4BD5-8DAA-BBFE6E759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473593F9-0F41-4A79-958F-8F8C6C99F1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74E63B4-9BF2-45FA-A382-8A1DA5F5DC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234ADAF-EF56-4E1F-98FC-B4034E0657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44F90CCC-2551-4EBF-88E8-9C5F1D610C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EB4BFA6-E7C2-4157-8E57-4B056CAAB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E3ED143C-8181-4DD6-92C7-A5E31DE461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45570C58-DA60-48EC-9AEF-B1D3B3AC0D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E87AC9F-7698-4417-97B4-2793013568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4365F8C6-37B6-4CAB-AED7-4B44DE5F1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C25B1708-C344-478F-8F20-2A968D448F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B24C2BA-BDF6-475B-B9A5-5147FD0F86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5C3C39A3-AB0E-4BB9-8EE4-908D1C26E1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E9C2E0E3-F305-4369-9CF1-EAB8ED2EFB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7D787DB-FC6B-45FD-A427-4F641D6668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E529683-33E5-4463-AEC9-ABC8C4FE74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2C131BE3-E79D-4CD1-9B4C-1E811FE93E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1F71BBA6-2AD1-4D54-8F64-D9C92B491E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94D8018-D4D9-45AE-A26C-C90258CE54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64A6E38-719C-4C62-A55E-F923A7C32E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7B5B7E8-3B63-4E32-B973-8E8303632E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19835A4-804F-41C8-9FBF-FD5084EA0B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4B78FBD5-80FE-4BAF-9BBA-AED28F4A6F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20B19720-F3DD-4076-A68B-73B139C27F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C325C02-178B-4D7B-8093-D65C5E33D1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624B2C37-ABE6-4F26-9029-7D7E64E66E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C538036-40DE-4568-990D-A0CD6FA8F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591BCA69-48CB-4018-BCF2-CB5A2E53C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381D05C8-8C7E-471E-BA6C-1A1EAAE66B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2C6AEA8-E50C-40C3-B426-AF1A224A04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4A759E5-7EB3-427C-9A36-67B8A6F7C1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60276F4F-BF28-4C11-8D8E-1B10852AFC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1F55AA16-563C-450A-BD49-B917FEF5E5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13B5C3D8-EB4D-43FC-969B-64A0808180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D7C39B6-6099-4670-9A86-B4893791D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282FE5E-E3D4-4C88-B5A9-21EBA416AD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DB668A7D-B216-4E0C-8C5C-2C4E38C310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312C5FBD-97F4-4C1A-BF03-2578703DAE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31199E9-6426-4145-921B-21DB503AF8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12E011A-1618-425D-903B-B880C9490A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07F50F6-00A2-499E-A770-6B09BABA67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945D411-47F6-4D95-A3E8-A0A7631FD5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8B9CD0AB-929A-4095-8041-CBACDCE50F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9BDCE7A-981C-45C8-8575-F5E54AC7E4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6C39D5D-3F17-46E6-9A3D-0B55119A9D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41E4E60-84E3-4CA5-B5D4-6CF57B0071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5A39D3E6-2037-4442-8195-A92E13B44A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BE1D10D7-342D-4314-9FAE-D3E38E82F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D0936FF9-0D78-45CD-A666-04B9CFEB21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4D7918D-D386-4461-AF5C-B825B5BAA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F4B6046-C0B3-47D8-889F-992372FB9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A95B37ED-3DB8-449E-93C5-7D21EE642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26EB605-7BD1-441C-A699-075E7399B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767F44A6-0443-45F1-88F0-0149D1ED40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41D3C286-7B6D-42C4-804F-26EC82B26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DA1B268D-7BCD-46B5-8187-A9D6742571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3F5E8AB6-D856-4AB9-9BA5-CF039A107F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37901C4-9274-40AD-863D-90A3B73174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19A5CF76-98F6-4E64-AEF7-1F824B7D69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E8A3A605-ED7F-4A9B-8276-A50AE042F2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1CF7F1C-9B28-4245-93C1-8D01316B54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1617E4DA-A8D9-4E16-B29F-1A9E671D78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33399727-39C0-420E-A352-E3F7292CDA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195F27F-4408-4C5E-8750-A7E9891752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4B1EB343-A40D-4288-9846-C037516637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A8133998-E088-4A68-985B-C44DCC24F9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7B6A5D33-2DD0-42C1-B23E-F8A788905C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4070F2A2-D99B-4BF1-9C43-7004B38B7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2CC1E9C-F517-46F4-A133-E17B8B5BD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CA87048-F731-4415-8905-955AE1C8F0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DEB984C5-4D90-47D3-95B9-D99B745AA2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B271573-FC63-450E-A3C4-C4F8630138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68FD89D-5512-47E5-9F62-7DEE0C1F14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36A35D84-3B05-4E59-B054-0E67C7D7A5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D121DEF-81FD-44EA-B8CA-A7949B9670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A08CB615-D0AD-4B63-BC67-496C3F9058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BFC739D7-ED12-4118-AA1D-637ECF84F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DBE12A4-AA70-45D9-AC79-90C3BB5391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9213D0E-A0B8-4108-9039-41D86E5FF3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A1125885-F82E-4C4E-9842-FB962E62B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7487D3B7-0BBB-4929-A331-37F1BE43B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8153B4B-09C7-4613-BB42-EBEC32127A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BC13306-9916-42A3-8CBA-690E98C99B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67A887F4-35A6-4037-9DA9-BE1E1189B8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493E56EA-768F-458A-9BC8-76A264EE5E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95240C9B-EF2A-45CE-8630-8C015E60EA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66382E4-9B19-4F38-A207-7B55E87389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507043B7-F5E3-4939-9A67-BB19BCAC13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3EEA3FE-3B6D-4792-A53E-1F6EBBCE18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ED639466-A618-4C76-B483-9F5A467C1D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DFAC5020-0D85-4BD3-9CE3-BA3BEF3FB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6A706AE6-E824-466E-9247-178344C629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E28FA55D-749E-4112-8D36-A492166288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5629900F-FC24-422C-9090-294F4FD352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981075</xdr:colOff>
      <xdr:row>43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775147-6190-45A3-AD71-25B9B732BF1A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B5D716B-7D4E-4722-AC40-3397E989E3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55ADEAF-7C6F-4504-944A-3CFA2424E2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56089FA-5513-4DDF-BA20-5FB5F38059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1C44800-D03C-44C3-8581-E9E492D40F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DED0EA7-1F70-40DF-AA3A-C51DB8AD4E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36B2330-A22F-4807-80EB-341F804C7F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39DE8EB-1323-4CFF-B785-238E881ADA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49A6036-D62B-4DAB-AEED-19A428724F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D24E90A-E451-45F2-9B43-0F0DC911B2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72921BD-1C33-49D0-9B12-A379D2A22F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A1F1712-26E1-4084-A89C-DCCF2D4363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8169F63-5514-4202-A53B-21C2A9E6B9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250A57F-4959-4F4F-A5A1-4BE5562B26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F6D1728-E6E4-4762-A257-C7C45390BB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C9AAF42-25B6-4BFD-957B-82E209273F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12BA413-46DC-4A6E-AB62-50F5501588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2EE1CA0-BEFB-46F7-A711-AA8B260A63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5CDA33E-32EF-49C4-801F-A5E84D6F2E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F7ACEFC-815B-4672-8426-14925E00D2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A350E43-0B70-413A-85E2-05EB64DF64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ED924D8-7379-4218-977E-2C8195E66C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AC18DC6-F368-4773-A9C5-00E777BD12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B2F0566-3885-4782-88F0-9173DC5B35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2DBF1BC-594E-4CDB-8178-31C7C7BF2E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BE811B6-B71E-4D9D-9C95-8ABDA96AFD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2834AAB-F2B4-4480-95DC-A384980604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7ACBF86-5943-466D-8998-3ADA91DE5F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45C40C3-8052-4B88-92E6-56E6A9647C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79E608D-0FE6-49CF-A089-AD246C1019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39EDAB6-1C01-4CF1-AADB-EAF6EF227B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7F6043D-7697-4E03-9183-7EFFB36DB1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03299CC-CA5D-44AB-9C91-81446031CF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BB3B30B-A86F-4DA9-A4A2-F43AD0DAE5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BECE44-0076-40F2-95E1-ACB76B4801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40DBAAC-F407-4CFB-BA93-DE5449BF47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02EB851-B442-4716-9AB7-05EF0D0302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A669F0D-20B4-4552-9B32-EC00E08CBA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AF36EE6-E9B8-4572-81A1-B3A7EBC40B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6640CD3-DC4C-4D7A-84BF-DA1C15BD01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5B05D81-11AB-43EF-8842-3ADC1E2F14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DFD87335-A48E-4A96-B10E-274E0F73B7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45DA2FF-C316-4BEF-BF48-A6A58B14AD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94D1068-A66F-443B-8C9A-D8758F177D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9A31D22-FC5B-4126-81FD-9093232E2C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F867AC2-F2D7-4205-92FE-ADA24F1196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BB4C348-EAA4-4E53-8C97-4BAAE7F62E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0EBE803-A15C-4386-8708-A6B19D5855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F073961-CEE4-4FEB-99DB-D9176DA8D9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6AA9D23-C6C1-4A51-9C73-7B6AE6D79F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918699F-8E49-4EB5-ABF4-56E12F6907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3BB10A8-B33C-489C-83A8-DE99DAEB13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6D89FA9-62AD-489D-BD8B-6612CD9848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EA3C936-CA5E-4E36-B60C-9CD3735415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085D8D6-08E4-4064-88E2-D710DD2C39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27F1A35-1C9F-4FB7-8203-AC9D20C1AA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2070E8C-B6F6-4B43-9520-FFB04ACD03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3D551FC-4710-425D-901E-3C194DE7C1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49F1754-8928-4908-A0A4-E586103E76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9E55556-0643-4F7A-A3F4-FADBDEEF47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BFC1DBC-7AA7-45DF-A2F1-0A2F08D34C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AE24011-FB0F-4A1C-8E31-ACD6E3D9F6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B5F2F1A-2DE9-4002-8AD4-48ACC1D6DA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76F995B-ABBD-447C-8D59-FF506BAB0D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E86BD14-E59C-495A-92F7-D03931A36C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BD64991-1CA7-4819-B779-36649BD858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DDF6929-DDA7-4D52-9F44-4ADAAAE043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B1EEB2F-53A6-4DDF-AADC-8FC67E6E5E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F9B0DE4-ABFE-4021-8CD8-9C4B5344F2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8FF692C-A66C-4F99-9D42-B14126AA01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0C379C6-F761-4A07-BA96-9DA5D0A014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E29EB37-5AD2-4BD5-883B-D0DC3435F2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831D374-82EC-48A6-BFD7-EC8B2CCF88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A618F93-42F9-4384-9B4A-0EEE978D79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78F6BCE-22F3-46E7-A0BE-A5D5F667A9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0EE860E-399E-4B90-886B-C0273AFF6B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6CD2637-6232-4D38-A05C-F3FA52D5CD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F432119-C469-4BE1-89DB-49B315F79C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C6A3D4B-B257-4053-81FD-8BD5564D17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C94A92DB-0129-4DAA-BF7E-D3690D0E74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BC66377-169D-4F83-B8D3-20E505742F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27F7A38-8B78-4CE1-B64C-B7A00F87AA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EA2F35D-36B9-4245-A77A-CF91D9E72E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AFAD664-D2BC-4391-8C7D-2D54297494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EB86E6E-1571-4377-81A9-FC307340A4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675F6D5-49E7-4CF7-81D0-4CE041AD9D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C6DFAB1-C716-432E-A247-E5242A56B8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5712874-16BA-47F7-9082-7C94C27E50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BB034CA-634E-4B52-AA92-40A910DE70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40D4BA1-0C69-4D08-8F28-8903EDFB37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A712AB8-B839-42AE-8DFD-A762F4BB9C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F81182D-848F-4772-9655-57F47602DE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20370C8-4AB8-4561-A889-51605554B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6C7B8E3-9F69-47BF-B060-F54EE190CA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25D8449-826B-4E63-9AAA-999650CE33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FF00D82-F9BC-445A-B4E6-B91B3EF332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0D46B6A-99DE-4E3C-8A6C-3931B667AA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928569B-9A8C-42C3-B4DB-331D35341F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A9FCA25-6D0E-4528-9BB0-4C2E3AF1E0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90F33B8-73B8-46CF-9D46-0B6B2A21AE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22614FC-0039-4DF9-91D9-DE32A86390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07436BB-BA15-4468-94B8-F5A83B450A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BF8B24E-B9F2-45E8-9CFF-FD35D493EE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3E2151D-241E-4DAF-897A-9F29C45429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0DD2F83-726F-42E4-B882-FCB4D805EC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C23B0A4-9F0C-458A-8864-B59056B81A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92D0E70-28C4-4F72-82F6-06E10EF18C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D5EF1F1-EDA1-4BF9-B3EE-9230DC503F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43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698CBF0-D4E1-49F6-B3E3-02E14C78DB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AF865A-DD51-488C-B8B0-602FE8217563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A4CE89-A076-480E-BE79-06906BAEA7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C5D2930-2268-4D88-B68C-10DAA9FCA0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3FA6B7A-4187-448D-893C-02A213E847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F4C322C-5051-40F2-AE42-B53EA29B22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D778C76-9329-46F1-8504-2664225FAB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5C66732-8300-4C53-A425-728E22067E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FE625F3-ACE9-4463-98E6-8B5D89D7A5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B2F721C-3F84-46C6-ADA9-5C97ABFD22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CADBE0-2BC8-4CFB-88C3-4B6764A53F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6679CE-CC23-40A4-AA1F-0DD0CB1CA4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D43FD6D-E364-48E7-ABAB-3F6985564E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5589DF-EA64-496D-84A2-0857CAB4BA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E0986AC-30AC-41AE-9D28-9DB8F14ABE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D19AC68-29A1-416D-9855-513F7A2550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8152B24-1BC6-4994-969E-752986D50E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A52B688-7E64-4178-9038-4A847DA399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B31B1E-4638-4588-8103-954672758D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1ACDC51-E9C6-4F63-B4CF-538D195DB4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8370892-89EA-4A81-82F6-8617DB2D9D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0E1576-A6A2-48EB-836F-7B83841425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BC1AE66-88C6-4167-937D-5D3FAEB1CE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B32DDDC-010E-4879-8F18-56A2FE36C4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DB3D300-36D2-4D6A-9922-1BA4C30533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C6F57FF-DAD3-46DA-9DA0-6B2868E518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A9305F2-690B-4B0D-A5FE-4376EED445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B7AD23C-E140-4C1D-83C8-9B25F03231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FBD57CC-F786-4E7F-AB6F-E923D6C297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CEB4062-8353-4F9B-BF13-ECC5879E70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A515F1E-BE5F-4CB7-9CB3-4A7DDA93BC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50AAFE6-2B56-48A1-8727-093A00047B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8AD5A0F-7369-453C-8D24-B1BD154A4C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9A1CFBB-9CBC-4A9E-A753-8C17D3C8D8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0277802-F92F-4350-B5F2-13F52A5A47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5876A02-4B46-4D68-8028-55DF62DAFF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1606B6A-D514-4A86-BC72-AD6D03B6FCD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E2329DE-5B3A-4F32-8DB9-E55BDE8134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B00A527-C0A3-43B7-946E-205FACF60A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8DF6BED-40A9-4F3B-B060-210343CE02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B58079C-0B97-4F67-B921-A118AB7CF8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C16CA41-C2B9-4656-91F9-D2F39D5AB1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78CC73C-8A76-4B18-978D-1EE41125CE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96C885E-8F55-45B0-B34F-4E3A4E86CB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251AD2E-A4BE-4052-8F09-44C52C6301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305F80B-0D03-41B4-BA4E-4D2DC9B122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54BDB97-0052-4B85-A39F-559EAA42BF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AEF74E0-BC71-431B-8399-671DD09CF2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F9279FB-A4DA-4CAE-92B2-7A3454D27C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5F0507F-58DB-4D82-81B3-5A23DA32B5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43308E9-FA6B-437B-A059-947C9E77A0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5566658-8638-452F-84A1-999E1053C4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1790212-359A-4D8D-8795-1ED3B7089E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7417401-E638-4362-9519-107BA0CAFB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A9A3D68-A732-440C-B4F4-DB3C603EDC9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2C87E80-115C-402C-9DD9-562E25A0FE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7B6267D-EBC5-46F3-8563-8D6E4CD07E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CD0A0BC-37B8-4122-8225-2ABBE840F2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DD37F9C-B4F0-4FAC-AE64-EE5F5A4572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25F5174-CDE6-456D-96CB-08C5901C5F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9458DB6-075A-484F-A987-4036B0BF4A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58B982B-B2CB-4119-AF7F-52EA1CBF78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9D4D208-6442-423B-8000-BE0EA2ED2F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7939186-48B2-4C5E-8C20-3809D001BC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7790840-1770-4F1A-83EE-42882D5E6B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FCF06B0-A3C4-4BBF-952F-8FD646C804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B4C566B-99D6-40FF-A3A7-DC2B8BA296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364F3FC-534F-43EA-A169-5B3349D1C2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7FD8FEB-3478-4DAE-B4CA-C843B322BA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72010F5-A892-4E11-B703-E495878D97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4DCEF03-5875-4DEA-912A-D653E8A2E0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E118268-55D0-41FD-931C-7CAA5B40A5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A5CDB1B-AF1B-4F69-BE8E-C9C84DCC51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D6028A8-20F0-4F66-B8E3-8F3E4A88A6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F5B1C11-F0EF-42ED-B671-B0E3AFC9DC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1F6BFB3-8F13-48DC-B96A-D8FA4D29CA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1E035A1-F5F5-472C-98F3-8325FC53F5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D126F24-862A-4F79-9AB9-58BC4BC19A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2A10EF1-C792-4A5A-9FA2-864E93C12C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68FCEFD-42EB-44DC-9653-ABCB72AF79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3FB1F8D-EEA6-4A11-A871-013B3A7471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3E45009-507F-4DFF-8878-5C456C885A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7BC637E-2539-46FA-81A2-23E154DCC2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085824D-D339-435C-91A4-E95944F3B4F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BB3CEE5-18DC-4E74-9331-6269E9E60B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C952A04-B4FC-4E2F-B35B-A2201B9813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B2B2416-A1D3-4BD2-BAAB-02725B59C8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6C43BD5-A700-4C0E-8DBD-6326F93B4B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FCACB045-8031-41C4-921C-425B5AB3AE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235CC0E-95DC-4CAE-BB88-A390636ED9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4103BE5-EA78-4182-A068-1F6B51F091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52FA72-7107-4195-90A2-E95D2084C4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5B1BE368-46E8-44E8-AFCE-1922A87E12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8EC871E-44AF-4AE6-A47C-116D547ED8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1985E62-0A5D-4EB2-9B5E-E054B347C2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196577A-6F85-4064-AF33-5FEF54A082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C90C2D9-51BE-4040-A62D-76E2FA4CEF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4B6E74D-8AF4-4200-8996-BB996A2EBA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5337FDD-71B9-4FB2-952D-B1A3E97564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4A37D78-CBED-4080-8C8E-61294EBA63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7561F3E-E8C3-4643-8CED-E5B024DE7D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4845E8B-35CF-4486-8D4E-C526303DCD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1EE18C2-16B4-4A1F-9146-F09DD6635C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B26A0F8-6D8D-46C5-919B-3B472C1EAC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60C5BAA-F433-45DA-8916-227285613B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1AA1D32-A708-49B7-B5AA-B73ABD9354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2F005B0C-C83E-4D24-AD1B-66D101C79F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D3387B2-B723-4FFE-93AE-53878C4B4B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E2C05CD-E2DB-4333-A472-80F2BB8C93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5903665-317D-483C-A219-BE3EF8A137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CABAFAC-E40B-4266-A674-46170F233E84}"/>
            </a:ext>
          </a:extLst>
        </xdr:cNvPr>
        <xdr:cNvSpPr txBox="1"/>
      </xdr:nvSpPr>
      <xdr:spPr>
        <a:xfrm>
          <a:off x="6884360" y="11142035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E233CCFF-0DC8-4021-A3C2-D0227692D252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4EA3FDD-AB63-4112-8C34-1C14E5A83919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B04205B7-8B99-4229-9030-65BC8E388B99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D457F1D-BBD6-4F36-8C6C-834F00B5C867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B32476D4-DD5F-410A-B398-F4D5D7080E8B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5E47BB1-971E-47C6-B4EB-4C8AD9BC76D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733CD29-3670-47D8-916A-7DCDE1946E5A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48BDE2F8-2E9F-44AF-AB3C-EEC30B468E86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85F40194-FFB4-49DA-8E38-B6602FA4F66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A8E743A-7FCD-4E90-AC39-C84F4886BAA8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4E0A981-0BA7-4876-A832-A76BE550537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12C8639-04C5-40E8-A427-8326916E03E4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FC19842-A4F9-408B-ADEB-78AF024A031A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468C0C8-F3A6-498A-A299-713297EC5AC1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8215EA1-4F3E-4043-B1F7-14B6015309E3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BB2B1C6A-0FDC-451D-96CD-D233C39CCA5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3527F6D-E4C2-4425-97AA-7123D70A1BA5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39C04EA-DC51-42C5-8576-28F3561608D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94C35675-79BE-446C-9257-D63A7EEE8702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97779E4-4F37-4C0F-914B-55EFB35B27D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3520DC04-24A9-463E-9C29-1CC9783C2C60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C0D3711-93DC-44A0-A3B9-5A7D116EB5BB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12FC9C5-841A-42BE-B7A0-769DAF0AEE31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632FEF48-15F9-468A-A593-0EB86D6B9931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F40FC7E-2C4C-474C-BA2C-C76A366C2186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0E00C42-1F14-4591-A3A5-2EF0641648A6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C8DD71F2-031C-4C75-A050-3093076941E3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0AA7917-FA4C-4F6D-A047-D69BB22B20DF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C0CC9B3-9496-435A-8EAA-7BCE45A1118C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5EB3BEA6-E4FD-4AB1-A140-5AC0D1796F5A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A465B3AD-E27C-43FF-9908-9423A847563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A151D7D3-DD6B-437C-B143-82F62E47F0A6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7BD6481-2205-423D-AC83-E7AB799EA76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AE1F5DAE-8923-4DC5-96CF-BFD5F43C3EC3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9456DE69-4EE9-4F4D-9B27-542390885F59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D221356-D13F-4561-8439-054797E46E83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8E04306-BA2D-4C95-AE3C-D0EFFE78989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30E3AB7E-4DC6-4236-8D57-6095DDE3D71A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866082B-135B-43DA-BB28-B13EF26CCD69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2B9EBEEC-AF58-448F-97F9-A673835874A9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475CA5D-98D2-40BF-A706-5620EC47C019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0EE4071-86FC-48DA-AE24-07C01D7DA0AA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C96C97D-1AEF-44C5-973A-7F34E2A3B8D1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DBAC008-B5A1-4441-8AE4-7665CC8121E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C388E9F-1E37-4444-8E1F-32C7420967FA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A3B0E7B-A100-4928-ACF1-5E3CFA46DBF7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EC65190-5F05-4B49-9F65-1FC54590E043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D46BA7D5-6C20-479D-87E7-6B09AD8931A5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D54A8C9-8FA5-4722-911E-D24108059826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1A70E888-7DCC-40AB-B3F3-1B2001E9A9CC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578D882B-0E76-4272-89B0-BB3A453F2E46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A3651137-9D72-4FF7-9AB8-228593FFD3B7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1DE0C25-8B52-44CF-A215-7087B78154FB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50A09F5-A267-4DC5-ABCB-375829EFC01F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7426F92-709A-4636-B3DF-5ED5A199166C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62142750-3A28-4456-867C-E12F47A8ED66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0956256-C0DF-40C2-8B72-2774168DC9D0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AA0D3303-F9A6-455F-93A9-56F792C3F7D8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EE181460-F287-48BF-8507-AA8209EDC451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C3015BF-8087-4FC0-8DDF-14D768C793B3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AD4641C-175D-4578-BAD0-A916619A7053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55987F72-F0B9-4CC8-B691-5F9D715184C3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41A69280-5615-4DDE-8F87-719C6083C9B3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7184585-4E1A-4F22-8A26-B2E2E817D829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5AA066E4-2AB9-47F4-8373-5D72C4E05D04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990311D1-7F3C-4C82-9A9F-359AE08CC93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69263359-B4BB-42E5-BB8F-E1F2CCF02A90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1B20E96-9336-4327-82DC-B123E247F71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FC8056C2-F6FA-4D85-8856-8F491F85EC70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95F6E5B5-7032-4DD2-ADD6-BCFEF641DE30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4A0E05C4-B74F-41F7-AA3F-EFF5851E2BF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1D935C2-C7A1-410A-A4B5-827CDD6D5021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8CF1E4AE-8ECB-4FD3-ACAD-AEA6849DBF8A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63229C4B-23DD-47A9-88BE-920B89352D59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84FF28A-48B6-4B22-8A29-7FFC76A4A291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0D3272F-C1C4-44F4-BB3C-68F3FE0410A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12D9D5B-BC91-47F6-BC89-3607EAABCB6C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EF89B530-BD82-4E71-94BF-9D5F7D8CDB09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86C83CD7-44E7-4992-971C-9065C9F75EA6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B73ECE2-C95A-4E15-9FAC-290E243A858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F4D0FF6-CED8-4FBF-9B5E-F9DB8E055B0C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3DE32B21-86F9-41CC-973C-8E2568F611E5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B7868842-2699-4D48-812A-E4CA8274DBD2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E5EB0A7-DD93-480C-911A-83E2CB5461AA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A819FBD-17E8-4C0B-87E6-7A11A13E650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6232696-73F0-42AA-82EB-7C78319311D1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442BAE8-C000-4ADC-9CFC-32B34051FB3E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DC80CE2-7C6B-42AD-AB4A-1D50B58B72CA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17949023-1C30-4A3F-8C9E-CB34D4C612FF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7D3C16B-68A1-4B9A-84F4-AA15256426D5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78B6B97-72E8-4F12-92B6-1FA02F612D0F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F018A2E6-DAFE-4C15-86C1-A1A60769B2D8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D221E19-1C5B-468D-98C4-7683BF17B068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0A85243-9485-400C-AB08-1BDC0A49B9E4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2E71FE41-8A56-4363-8DBF-BFAC1BD7C07C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2D6373D5-E279-4849-9AC0-660C6B4A5BF7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0A0E28A-156B-4B63-979F-8FE8083399D4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1F243794-6DC0-4101-B36A-E8A2B69CCCC4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8BDC1CF0-9F33-407B-9934-341F54077A67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8122462-00A5-4567-A2B4-63EEE0707DF7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FC5BD4C-5041-4BC1-8004-E04CEE09AFD4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CD15D72-14A1-4086-B45B-40CA57DC8D8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1AF81074-2513-4A6F-B648-C9BB075F0191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1F4138E-4C09-4FDD-8D90-CABA81BA7F30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473C5630-4CF8-48A3-9586-BE8B712906F8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E133A4E-2486-4B57-9FB1-D21E810CE01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7974C99-AA8F-4674-84A5-2BD6CF5ED1E4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B4B6648A-756E-4E65-9E58-47CDE0CE1CFD}"/>
            </a:ext>
          </a:extLst>
        </xdr:cNvPr>
        <xdr:cNvSpPr txBox="1"/>
      </xdr:nvSpPr>
      <xdr:spPr>
        <a:xfrm>
          <a:off x="6884360" y="111420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AC03E3-058A-46FD-8EC6-A162D6E99B04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17DA95-1870-48AA-9622-68846E7866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82E03EF-71E1-4EC1-9F45-F141F72975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549FDD3-4D76-49ED-9BF7-F4DF1F906E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BDBD38-6B88-4597-8602-6E873CF5B1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AC0C4D-8EF4-4AB0-B678-9FE86AA7B4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379F63-DF4E-40D0-942C-86F6CB4355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89D0D71-7CCE-4C4C-BF78-B43E9F2CC0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40BACFA-B519-4858-AFD5-DFAAC6384E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F952D74-8FFD-4B63-AFA4-78D8FE0A62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3BAF247-AEAA-4A2B-B368-B5443581C1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93DCAEB-A7E5-4C22-9362-C2DDE4838A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87C52C-B7D9-4766-AD87-7BDD74CE4C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12C4ADD-4929-4BF5-8179-E4D8455E41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E757156-D7AC-4195-A6E4-7F842818A7A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635B4D3-DC87-4139-8842-B16FB1C13A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2AC787B-1D51-4EE5-A3D4-E78DCFB53B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02526C4-E14E-4095-BC0B-42AE754D99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2A8C763-1809-47F5-B3AB-731A1375D4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1296106-AE49-4023-9CAD-D4A6925F0A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C419BD2-6535-4206-9FEA-99562A280A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67EAD3C-B698-4B03-B2FE-D03807C186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1E22530-0CF3-4A5D-B978-C2444DABF9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93A6597-969F-44EC-B61B-022FDC4E1E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3C07E44-6EE6-42ED-960B-FC09A38830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8086978-F45D-4F34-BD1B-123BC9F84D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C86C62D-517D-4607-84FC-330DD968A2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E9CF18E-95CA-461D-96E7-812B647865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8A65F47-E94E-435D-BB34-C08163895D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AA604DC-82A0-4F1C-9898-C685FEFF14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6C35DF4-E168-4A57-8144-CA6961997D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C3D6572-8E41-47F2-A28B-54E9C623FD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7DA88F0-EE5F-417D-A7CC-0D2964B5F9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C387E73-B63B-466E-92DB-1AB2B21092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5FE90BE-7960-401B-BB3E-1A4896EE6E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A7815DA-05A3-4F2A-B318-CE92F681AA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3F78391-8246-4EC0-9624-5ACD052DA4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FDA3F0C-9F8D-4FF7-A243-F319CA1BEB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9291086-D1C6-4867-A55B-17EA4F1861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D40E51E-D76E-4D22-B3E4-D824A02F63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08826EA-64D4-4CD8-99D7-A48EFA63DA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BF059E1-1197-4E37-9DC7-D1A7D80FDF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B8FBA15-6CE6-42DC-9985-6BA5CE6285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7193695-07BB-4A44-AFF1-7774DEE2C5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0A855F4-414D-47D6-9314-71B9CFAAAD9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60E90E0-5D32-4D77-9599-CF5CD0F49E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8FEDCE2-72F5-4647-834B-77BB5F415A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87EBEA0-647D-40FD-AB07-E39934C853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8FED725-E345-47D4-BF94-C6F43393F9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709B7D8-1F49-4690-B11E-61877E8959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DFA5950-7AF3-4C8D-BB3F-BC728F0EA6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9DCF8F9-A7A0-4700-834D-B6849DF0C8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44FF240-04C9-4E9B-8322-916AF3A8CE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357A0A8-C1A7-45EF-BE92-21E2F2FD94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BB2597F-D021-4563-80BE-460DAB4181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96E7028-54F4-4326-A631-64117C46A7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E4CDAE6-AD3F-47AC-B1D3-C016DA6EBE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A5562C1-77A6-4807-A652-5C7FC90FC6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AE5B901-801E-4AD3-BD27-B717C19C4D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B2285BD-DFFE-47C9-A0FF-C9D3D78AF1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A94241F-C35F-4ACD-A8EE-D70335BCA3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2E1E833-613F-4136-9405-9B217931EF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FFB6C17-616C-42C3-8503-15055D7354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26B265F-D4CF-4DCA-8200-A8CB037C2B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5A0B7AD-F2E8-4D09-A855-D7359CC711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ED571A2-C741-4DAF-BF46-1E531A1777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7C8E722-AD60-452A-9190-D32A64E00F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B9DD09B-4824-4DC6-B883-A03516B13E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231BDE6-FA95-4C32-89E4-2FB0ECDF3F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CC5389C-AD9E-4336-A6C4-8E9A241E64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977D936-1D64-46F9-9BFF-124402C784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4638EE4-68A5-4A2B-854C-DE352178CE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6CB205D-59CC-4522-A248-24E5FFBA09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1197320-F413-4E48-9115-346AEAA699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FC0E8DE-32A7-48DA-9647-F4D45E591C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826297F-65C1-4204-890A-635E130121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C044A39-AFCA-4320-BF2A-CA4FEBD3D9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8F577A54-8F7A-4913-9460-45245587A2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99366EA-C931-4CBF-9A54-FF37D5051E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317D14A-1DBB-418E-BB58-1EF3A3AB21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8E2C312-1C5A-441A-A02C-B1389FCB7D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4D398FA-6317-43D0-A29D-CE1B10B06B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38060F3-E2CB-44C4-85CF-C4CBBFB8B7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39D95EA-8B40-45CB-AA70-6AACFDFA5B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4F371A1-C52E-487D-BBF8-67A9DED9DE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A53228E-7F8D-4071-80EB-CC4670AEE2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A60C1C7-3359-47AC-BC9E-DC6DEF9AAC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560954B-2C67-456E-B29C-A2C1713E98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883D905-1CA2-457E-93EA-3B670F8E7E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F35A44C-E6DB-4D94-8BD6-3FC820F515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3E74BAF-7C43-4628-BF71-84A9625629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4B2958A-BA0E-47DF-BEC7-62E3E03D2F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0198DB1-C3D8-47E3-8DE9-1A30525E83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F988634-F19C-405B-A29D-2759E41D09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12B3C0C-2AEA-4531-B4CC-27698AD04B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04B2C7B-04DD-4B71-AD03-D2ABCFB460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6AAC0E6-19EE-4518-89E9-625E834519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8DB97D3-8324-4CF3-8227-902343325E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1374F98-7E05-42EA-9F63-34E1FFE89E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C43E091-CF9E-4005-93F6-0B49DAB181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98E60EF1-4FAC-45A5-BCF4-35B6D6FAFF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934BA16-2637-4708-9294-12BB9CCC15A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BEF1D1E-F3B4-4547-B2C9-52A827BBF4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C444500-C745-43CC-A0B7-E3E141C56AF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90EE5DA-75AE-48F6-890F-7BBECC7AC8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AB08BA0-38A6-4A61-8DA3-54EC6B580A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F78E66AA-A8B9-4E66-AC1F-7797978616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801E303-2918-4BA1-82E2-89B853F9A3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C5268E-65F0-420D-A60B-915C9C589AAB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E67B7A0-B999-4190-A240-5CC0C55606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58BE106-E906-49A5-B77C-1950755721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772300D-47A0-4157-AD7D-6884AC05C4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D75A30D-6613-4D42-8873-9FCB46AEA4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E27DEC-FE5B-468F-9E07-5E04573648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165D155-1C92-4931-B9B4-285F799148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E01B1DE-0B7E-4242-AE94-A9CEB25D06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CED64F4-4427-43C0-A478-FE0A65B120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242DDDA-053D-45E9-8C95-D332A5AB41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798367D-2762-4398-A939-B063C82609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0C1A335-EF8A-43D8-90D0-0D0E837C1E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3EE271F-F8EB-4852-857B-DF78361511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31E22B9-7C80-4114-8710-E49F60156D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41F54FC-EC02-4F81-A9FE-3E23D3EDBB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8526C30-35E1-4714-9ADF-22AEFFED2E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F52D0A3-53E9-4A02-A9BF-010547BC44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B168CF4-357A-4590-A54C-AF9739B87F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69E6589-886D-467C-B9BC-D97FF97B97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9FA23BA-CCED-4EF0-BF0D-A57C32DEE9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2E89FB0-DF18-42BE-AD52-4DDE2A4C5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C4AB678-F1F7-46D7-BF7C-02CE133894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95E5730-6E7E-4522-9391-ABB0B8402D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154C06C-F47F-4DD5-A982-FB8ED92CB7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1A86CA4-2C94-425F-8FA2-1C9E86B66C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26DA5C5-CD30-48F8-904C-580CFA6A78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AAE978A-A452-46E5-B149-329C94494F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457582B-178D-4C7B-BDF1-31B4DCCFA3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734104C-354F-4638-8991-7F5D3BD8FE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7A935A7-C0F4-4202-BF30-15129D3488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673311F-F1E3-4302-9B3F-50B815FBCD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580AD65-6CF5-493A-B44B-F4A477CED3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D82C3BE-4BAC-4D60-BDE6-77F5C58C5FD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0FF1CCA-726D-4968-81AD-9ADAB488F2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8503B8B-75A2-4A19-B378-B291DBDFE8C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D924390-E79A-4FB2-97F7-19FBAD691E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B9CE6B6-B123-4F06-AC18-51845F2106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B01DD05-167D-479F-83D6-40298BD340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75AE934-F5F7-4EFF-AC34-315464C79C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CF90C36-9234-4FAA-A991-59506B5B28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5BF40FA-8A66-45C7-8174-3857A32FA5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C84CCD8-4055-42FB-B564-62378FAEE6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9E81690-7B1A-40AF-A00F-A4E1754CC4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0026A6E-0002-4D8B-9439-778F745C85F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786664E-9A30-4D61-BD97-B1194C9675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064F292-2A3C-444A-9316-B8F7603F30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1D4DF6D-B300-47F7-9A2B-284C241D1E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7793AB4-F06B-47FE-B18B-C35550AF7A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B1EA516-C7F7-49DF-99DD-872ACE3BC4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FA44E6A-0EBB-413E-84CE-E16DD289B3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8A448CA1-79D2-4A30-BB91-872D0A0DDF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DAD8D2F-A478-44EF-A153-92A5FE7687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B9E35DA-220B-4A6D-8C53-F628E587E2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71851E0-DCE2-4CDD-9D23-2BC05A8687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F35DDAF-AC78-4215-B278-5B763A4631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5D6D3A9-1892-4B6B-A513-79EEBBD7D0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4859638-8509-4879-8C75-889BC7F712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5169402-31A5-498E-9C8E-EA4B927F68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5D0C2D1-41D0-43EC-87DA-515BE5876C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94D46EA-AC82-47BC-AFCF-7B0C94C531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7F08BA0-3CB0-4E15-B14B-A270240C9FC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0DEDB4C-50FF-42C1-B911-DA8B7A73B0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2F401F9-EBAD-475B-9569-807E5364408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6F95629-AF4C-45A9-9908-963C0926ED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8E8505F-4E93-4D7A-919F-A18129DD41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AE0BD9C-CC7B-4A57-9187-150575A49C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33A2AD1-8570-4031-8F38-5E85436549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E3110DC-FF9A-48FF-A103-B9436A6AF0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DA5E721-49E9-4A15-BE84-55873A06D8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6BC9531-203E-44C6-9D13-1CD7356199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C0D1820-3591-45B0-98E9-92849A7C31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BB2B4C4-E83E-4863-BC02-2E19743AF4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310DC5D-A59E-410D-B7F2-0558170BEE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52E51EC-D32A-4035-8397-AE408AC6DC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3DE5DE1-3B7F-48EF-B4C6-090489B9A8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79349B8-56ED-4DD6-8835-C63816A3EB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1947A35-BFD5-4293-BB2E-BD59761C43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A891321-0AA8-45EC-A278-9F10CDD973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47694F1-14E1-49DC-8BA9-1C2C954A42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3CC98E3-8FCC-4B84-BE42-CE6BB4FE5D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291A3C7-1645-46C3-9F6A-32161CBA85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D0D6399-EBC2-4DD9-BE81-73EC88CA06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EC3D6732-6784-42C3-B166-34BACF5FFE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A4F08D2-FBE6-401D-A5FB-929F5D479C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158A453-7FD6-446B-9536-AFE447D348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D15D746-0077-4D4C-80B7-68380BF810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3E2C2AE-803F-402E-81D8-F159B7594E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E027F3A-45CF-4F01-AFEE-DD279EB3D2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D4404C5-DCD1-486C-9A11-4003BD1604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F1B1ACE-3662-4881-B32A-0A80D96442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1925066-1E88-48D8-B45E-0EEC31FEAF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878D06F-2764-446C-9AF0-C19959A8BE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FD90AFF-1853-46AD-AC4B-E09B2F4F27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6DA770B-F95C-4FB0-91F6-D153B386CF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D997310-D996-47BD-94D3-9810FE1CBD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1F352F7-CA6B-4AB8-8A8E-A6115AC069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6011573-961A-4735-9AF2-EC178F75AE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A5D216A-742C-412A-9661-6FDFE867DD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B51F1AC9-A661-4313-AABA-F3CF3D88E9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DB9947A-AA00-4AF4-B4AF-B7FE227790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63B2C0C-7A57-422F-9E62-BB9048E7E6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C2BDE93-65D7-4506-9713-291AFBE54C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3D9340B-AE9F-4570-AF84-AA01C9FD47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7A316AE-A426-415E-98F7-F21F4D3438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FC8C462-0831-49AB-BDDA-F093D42DD6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4A3DA66-8908-44DA-811F-ACDDF3C2B6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CAFE35B-CD75-4E56-BB17-D483AB8631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78E8949-10B0-423E-B13E-4647DCECB4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F7C8CB7-9445-4C02-B33F-92BF848E40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E976AB-3901-4FBA-A1AE-9BA74456AD05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50B77E2-2A2A-4D36-AC72-A65C973526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FAB1034-6EEE-480D-B907-8D2CF915EF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4DC9847-59EB-454F-A3A6-0F19582BFA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CB96707-77D1-4C82-A4AD-6A870A87E7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D0E22D2-131B-4FC8-925D-96A6FF1B94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611441E-51D7-4D78-A269-7FFBD15A3E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0EA271F-7E9F-46E6-B54D-BFBE98CFAB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F58DBB9-0C17-4CB3-B61D-86D6B1DC76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AD7AB7D-2159-4200-9CAC-C9EB9C50B2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C3CE91C-9586-4BAB-9F14-195AE2E1A0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02EF2FD-94AB-43CF-8736-E270DE4857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391B8B2-FA70-44ED-B838-65C8778039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2D7409D-69C2-4214-9772-105B295633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98F5999-DD0A-4C46-B4EA-5EFF7A99909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3E7B9C3-E10C-4121-9577-324A38BCB2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664F661-48DA-4E35-908D-9DC78E1CDB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AB89204-276E-4A2D-BEBA-E44FAC52C3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F79E472-BB0D-4916-A690-55E3B67ED7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788414E-0F72-4120-8EEA-9D3B65BE3E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08AAEED-F166-409D-AC5F-3FE11E20A1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31E8DB3-BF7C-4D7A-8123-14BAD8CA15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8E4AEEC-EB47-41B6-AAB4-535BF9CC41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AC66DC4-BBF0-4A44-9085-E0720C59ED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9FF49DD-15AD-4005-8AF3-FD7142F0C5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0B57616-9D3A-4932-B8B1-07D3613945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8F77D0B-143E-4D79-97CE-6155A28FAE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FB976C6-4B06-46E3-A16C-383249AA06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38E2659-9C02-472A-9E53-167591E2FC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38FCEB2-6217-4C5A-AC87-4D34906B17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7782BF6-3B45-49CE-AD18-E6C4117426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8CC8428-F318-4839-B1CF-24A275F055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EBC0E5C-1726-4C31-B7D5-C5306949CF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947CE22-0903-4B8B-BF3D-039860AB42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BE1D2D0-9BF4-40F5-BF8C-9CB051562C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E9B2CED-F91D-4A2E-AE7A-DB9F3FABFF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8676D52-64D0-43D9-8476-88035F163F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72FB58-1510-4952-B099-59D255855F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9BB789-E8B9-449D-B73D-89C5C36FBB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5AAA4DC-8508-44CF-9B8A-9AC56A1CBD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99A69F2-25BD-4398-9753-E3FF67C9D1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C06B392-3F22-431F-87EC-8D8DD9057B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C0C4164-F956-47DC-B36E-0AE312815E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2F51B93-60E1-43F8-81C7-05E3A7C3DB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50356EB-4A9B-43F9-9667-9E1D506E5D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1F5B85D-8CD5-42A1-892D-568ADD5A32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7F41F8A-B7FC-477B-AB14-C9E7313A74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4AC43E2-39B0-497D-8CA1-801C90E05B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37F325E-1940-47D6-832C-7AE2CB4421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5B9467C-BB25-48BC-B845-C10E497C20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38DA73B-85AD-4247-96E4-9143FD4B4A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71ADB611-E9DB-4C79-9258-377BE7F6F0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1E1D5C3-2243-4162-97F7-8ED80EDCF8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D5AD9E-FC06-4821-9C77-B5E91B345D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539B35C-7F1F-47C7-9C8C-92E347A984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0E17B4B-06F5-496E-ACED-51F210AB56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FE23DCD-2CF3-483B-8BC3-5E196E1CC7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DF1630D-771C-4758-80C0-EC16E2AEB6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A0797E7-B72C-4439-A1C2-F72513DA6E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2F3C59E-53DD-445A-A84B-DA387E1AD1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B84E073-6CC9-4C0A-AA30-3A0549E01C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70844C1-E528-4A6C-8328-FE0F85CABD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86E7834-3A0F-4CBF-9921-FA89FA8D42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0AF4F47-5AC6-4F6E-9DD5-D87EA6D7BB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9024563-B126-4E31-BF08-EB254CBA48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0065D40-D2EB-4B28-BB3E-7226410EC7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A8D6A40-5F13-4870-A8DD-51CF579173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762EBCF-D5D6-431D-9B6C-79E515818A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6D660AE-20AB-44BA-B876-C2C9980540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0EB0B85-6E38-407C-BE8C-689852C227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0873B22-C6C1-49D1-AF79-21BF9A0597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3694F6A-10BB-4551-A320-2345619061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8A4A6CD-208D-4FE6-97A9-7258F0F07C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2459D5E-4884-4F80-B603-FABDEB257F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8D10BBE-F8D6-44D7-AFDC-137A588D49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1907683-5360-4A4A-9B71-3ACE36BA3A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2BF988F-5201-4C4D-878A-6E8506B4EB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1B0178B-58CA-4AAA-BA41-A0DB27B8C5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B182EC2-7F83-4B82-8023-306AE13B99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2AB5114-004D-48CE-80E2-8AAF6FB5BA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C944DE4-7A4D-465F-9B8B-797E1CB23A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E61687B-76EE-4E85-8E25-D54C6F217E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04BA80D-8C22-48D1-B520-37EB895078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FE707E8-CAB1-4A42-AC3B-020EBE6E03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3F149B2-B839-40BF-9F76-DB374BE779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3636474-0178-4559-8DA3-317E93E968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AAED5F0-62E4-426A-AFB1-EAB88E5488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27492E4-E74F-4C3A-B3F3-EB5E63C470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2744381-AB92-4C9F-A04F-5983BF2548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7512A9B-BCFA-453A-BCC8-91C8507D9E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823BA38-C9CA-473B-93C2-2CAA1D8AF3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A0F7B11-E89D-4B30-BA2E-18F2A06766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81E2AB9-28E1-4ACC-9896-0F9862CDFF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96F06A0-F294-4735-B8BF-0ADD9C20DD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8C05DAE-2EF9-4B61-B614-3105CC9FDA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45DD69B-E349-4933-B88E-43C42B2CBD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7AB0C48-A635-4E74-B3B8-D6E7BAAFB7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778DB77-DC5F-4A4F-9D06-4E0AD21961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34E4301-4EEE-4427-B9EC-7243F0164C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D691008-7F88-4C16-90CC-71A503AA68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29142F1-3D54-4780-9680-AB8D820E86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2E8321F-AE8A-4F41-8E44-DB19417533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9094316-48D9-4349-B9B7-0A18C4EB3A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13DBE47-078C-4BA0-AE7B-2462550925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ABB681C-CDC3-4675-A935-18CD60B502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22133B4-CDC5-40A0-967F-9F7A30026D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F0572AF-B439-412F-A4A7-AC84D0EE1F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518EF11-A7F0-4EA6-909D-B2F7B51651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E17F5544-B838-4C11-8E51-D2423A3460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7150181-4515-46E6-889D-C3D157D78E1C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E6AF0A4-DB30-49ED-A8CF-618A1BA3EC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FD12A4C-781A-487B-BD82-EE4DF39725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4FBC998-F871-4758-AC7A-796B5219CB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8BC416F5-0775-4802-AAC3-35A5857784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9EC470B-0D20-4EAD-B7BE-8D97470CB0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A24A371-C1A0-46E3-A0F4-CFA83AC1A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EDB786A-0C4F-4C31-AB37-C3212E7F0D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137C858-1068-43C5-BD9A-68710867F8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F4CA68D-E06D-4B18-BA0A-C35551FC75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407CA05-E6F1-439A-B4C8-FC070204D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124214D-CEB4-4064-8DBE-34F1716A85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06409A7-CE1E-4098-95D2-19743F749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C57C0D8-89D4-40F1-870A-BA5AA32A6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923360F-1F6B-42DC-B982-DF39E2C5D9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A139092-DD46-491D-8324-5672006F67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0EBF4C1-05F1-4883-9763-F133E4999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49BF7B7-AEF9-44BC-95C3-E507AE9675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D0B17C5-6366-4AA9-B3D8-CF9583200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E3B9FCAE-E520-4BDE-9472-8E42F6B730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DFC850-DF25-408B-9A1C-C422F562AB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7E33A59-36A3-47E1-94A8-3702B5D403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CFF5128-C75D-4088-91AB-BCF1A57DCA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516A501-8399-4F04-B272-C0507A7487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1A7A3EE-75C1-46C5-8DB8-F57552D369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10F00412-DA8D-41D1-BD4D-0B765F1905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8938F375-DD48-4292-A4EB-E84E5C43E7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C96B7C80-46DA-4FDB-A078-27ABA0A68D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6E1A5F7-DBD7-4810-B12A-D8CA848F07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41FF8AB-F569-4C67-9D26-018A02674D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41CBA25-4AB2-4CD1-923E-7CEAA8D9E6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44617E61-1C9D-4F90-8A41-03D06FCFB2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0572353-6ABA-4102-A761-D30C08947C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B10D38BE-1A0E-4E4A-A451-05BB0A0D6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B9CF733-EC24-46D1-9884-34DAB4F3C2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72F7D2A-3D47-46F4-8059-85497D4E06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DDFCE27-C9B6-4388-ADF2-5D30A2E0E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C2E56A1-AF3B-41CE-B1FA-2383BE0608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B9C883F-97CE-4030-98AC-AABA6EFA0E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3E6BBF2-35C7-4E72-9DE7-9D59E184D3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6BFA4C75-6567-4863-9D18-794E044366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579180A-1688-421D-95E6-45BE0A14C2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94F79A7-B2B7-49CF-8EEF-612AF760D0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46CC6AC-6C19-4773-8945-EE22C349F4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578D69A-9813-4FBB-BA6A-0CAB5C3D7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4F47AA39-D61B-46F0-BFB0-422B7120A4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201E075-0E12-4275-9D3A-7B000E7528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85DFC65-BAB0-4C89-8906-5D95CB240D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E378D937-22B9-495D-8B64-6654454778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03A9EEA-B687-4E62-9244-93F5177B51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A163269-FD9E-4941-A416-6B669B05C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D6C5331-8C24-4824-902F-4046AFD018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FD5E205-1B5A-4606-ABD4-F7D9ADDA98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D432C44-E454-4BFA-A2BF-27B073D17A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1FFC253-835D-40B2-8FCB-BCF8C2E99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5981D09-B644-4AFC-BD22-B6C1372B1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706CB34-C247-4C38-A8F7-DA2AF0FAA3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A89BF06-6ADE-49B2-BE25-EBDD19C407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1F7CB54-5E60-4949-8511-74E604DB76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D194815-ACB6-4E28-AE62-45EE9D7530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6DAE482-6EB4-44B1-959F-ADC3FB0865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1B9A3810-091E-40DA-B701-FF10A52E25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BB74C37E-EEBA-4996-ABDE-8E6BF668C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7208304-2725-40C8-A6CE-17DF2AE736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DE4B9D5-D722-49CF-A389-19C7A7FE61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2DC5402-EAE8-4621-A2AC-AE27CF62B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6A671C1-5560-40A8-9C4F-1E3676BC5F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4F36DD9E-BF20-485F-87AE-0877D8CA8B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F52E13F-43DC-472B-81B9-BCC93ABCC7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26439402-8A83-4FB9-A1ED-8D92495FFF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4235A33B-B350-422B-A86B-E36DB168F4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747A5D14-A1C1-413E-A56D-E33162D5F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C595933-32B8-4BA0-8F07-F8180A471E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6949FBA-738A-43D0-BD68-6189CD1B60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874D1EB-DCE2-4E37-A47B-7704280A0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6416B62-4CB4-45A4-ACC4-D32E9EDA9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DF16BF5-F658-4F5D-BB40-5F59FF0FB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FF7054A-CE05-4BAF-861B-EBA3311D7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87ED5C2-5232-48D0-8B14-AD82A04799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9DEFE92-EC21-4E46-9824-2FD80956A8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4E992EE-DA65-45A5-841B-17EBD70770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91B40FB-683D-45EC-8F28-9211DE5FC5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28E8860-D103-4C73-818F-567B3E42F5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3CC2EEF-96B7-44D8-AC9F-A0D90703C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9593C86-DBB2-44D8-A9AC-777E449973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A4B7050-626E-4502-A1BF-EC3D0E28BC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071F6C0-6634-4FE0-A2CA-E01C83EA4D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E250F4D-0C2A-4252-889B-1208335B4B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B64C074-3FDD-4D5A-AC2D-1103729D8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38643BB-AECE-4929-ADD7-05653C17C1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D4D50E6-AFF5-4689-9244-22BFE944C7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1280932-CEF2-438B-BBBE-EAE67F6A96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E60C77A-82F9-4DAB-9C2C-4E86A56862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28F31AE-C54B-4A86-92B9-A87ED48058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0153328-34F1-4859-9346-3F71D621A4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884452CA-541B-4A0B-A7A7-28D5E81BDB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2EB21F64-94B1-4F7A-89D8-9FC4B0BB4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B6444EC8-159E-44DA-B7FF-76ED6C673F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78FA8B5-9563-44A2-808E-D72EC9D5D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6C9C916-42D9-4A5D-A3AD-397D68D12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67653C9-A7BB-405F-828C-DA141AEAC3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674BE4F5-9558-4E9D-A524-FBEF6BF711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7828C75-2055-41DF-B343-C3C16A880F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153D630-0758-4030-B6CF-3C018F635D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60BBD7E-AD5E-4CA4-8086-3EF59C10BF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0602BCB-076A-4F29-807E-54F75DB8EB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2FF52AB-4C22-4979-8316-39AB093635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376896AD-4DD6-4826-ADD6-863017320F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B9100C1-38C9-42DF-801C-1CF50EAFAE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2A606B7-CF41-4D2D-A706-338EB193517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41AB8CF6-6957-4F4A-BB68-D254158BF0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3D2C2D6-0881-4803-A616-9D75338F9C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B042A867-81E0-4F1A-9015-51C35F8777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52EB99CC-084A-45B9-B11C-582E7E2A5D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6091BA2D-A23E-4F21-8B12-98F36120D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18758243-1663-48DE-8992-7EEA9FA5FD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585BD92-0F55-4114-B767-4E0FA3582B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631DA530-8760-4736-B14C-73299A5CCC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77694403-9C53-41AE-9A68-49320386CB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751F898-B2C7-431D-9695-D4F585DFB0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D4EA916-3D02-442C-8544-358EE2121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CE658673-1C81-4CCD-88F9-977692FDF5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475A39A-0ECD-41E0-99DD-B7C6EBFB14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7925C13-6787-4A0C-81F7-B86D75E057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9DA595CE-40C8-4C28-B7C9-A4D625D81C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238DF093-239E-4F60-A0B6-549118A221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A58C2BE-027C-44C5-94F5-9142A1FEF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64C6E1D-6AF8-4836-BFEB-BE31C07D1C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BDBB0F2-2B74-4173-928A-58D5136449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BB0CD79F-63A5-4F82-8FE2-DA03B02C96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2F7AA3CA-1745-4E60-BD8E-D15B61DBF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BCA96CC-C34D-4B78-ADDF-38586FBD47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2B5833D6-C61D-4B91-AE21-25DBC18E18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6F0FEAD2-7EA7-42AB-9A66-CBF69F2584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4D9932B-8584-4F63-840C-DB0E5729E5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B8913E1D-852B-49E6-9A0A-838B54055F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BBB5279-B2C2-451D-A8DC-3BD17D35F8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ED71B0E-5196-4978-BBEF-530CBB6A12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7AFC843-021D-46AA-B614-611EACC345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B2018973-A32A-4E47-AA84-4D2FA7B2FD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F8F6EBE-4146-4C60-AC44-46073322FC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222477C-3A3E-41FA-B1ED-61E2DA610E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2748F2D-CB72-4232-B39C-FA2416E432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46B0C63F-F86D-44FC-B9D4-A835FDFB50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B861FD0C-C203-4E2C-87A2-38FA01422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1871C28-FF3E-4DA3-A972-0A5BA46B85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98A6E8C3-E32F-4B6F-AEC8-D8FCF2CF1B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09DC8BE-12FB-4E9B-9E1E-EF09443F83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621BFC7-18DF-4C14-8AC1-54E87E2F04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14DF54AC-1723-479C-99BB-DF274F40A2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8B8B8AC-C63D-41A9-9C70-BE41F20A0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CB20FAAE-7D6F-4784-8860-A3914C92E9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E0E24C95-8D78-41BF-BC8E-CBB086AC73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3F18F9B7-977C-4DAE-940D-7B90797259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525CF82-9DBC-43D6-902D-D92ECF28DE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DC84D4B-16C6-4D7E-9B17-8B1E008195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7095B8B-185F-4A02-AA91-1118A5FB0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2672B27-BCE7-4109-B609-F3659F4C31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FA2CC950-EB06-46CC-9A33-8A360BB101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5A3A1562-4E2F-4935-9403-6FDF4825D9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B04B928B-9EC0-4F4A-BF31-88D176BC3C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4EA982D-0705-48F8-9F60-4A1B880E1F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64251F75-2D51-4C94-8971-F32BC370F7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75D4AA1B-8280-433A-B2CA-0B9182C95E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99887D4A-D1C6-47D2-B49F-6A12D23E1E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B78B97C-1FA5-4DB9-9897-02663DC5AA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A0C1B9E-74E7-44AF-910C-4D5603D89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A7F4C40D-4535-448D-AD1B-E5A6FEF2C8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E86163FD-B4E3-47B3-8552-CBFD105915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2314847-10A5-4921-BF88-2F8F4A9D6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8DFA0F8-8B92-488E-8E2F-9D968CD43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4395935-57A0-4657-BD7B-7EB746C77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70CABE38-B789-4C32-8646-B71E706FE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C2731E72-FFAD-40B6-A22F-548C8B0068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E2D3EEB-AE4C-4EE3-9A35-B4CA20F144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74231B9-DEA7-4F38-B05B-242721A721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B263F194-3133-461F-8C0B-6A7A1725CF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6CE712E-77C5-4242-9FDB-66003CCB8A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842C300-9B97-41A8-833F-533F6EBED1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E48F93CF-D484-44C1-8BAA-A38DB90C9D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88D2812B-81DB-4053-85BF-0BD8AFE65E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EAA6C93-362D-4A53-B114-5FD65E8BB6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2E237EA-12D7-4AA2-938D-CBE2295A3A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751756A-7F18-4036-A14A-B732DF80F7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46AE628-41A8-42A0-9577-31D7A7EB7B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6F04EE00-FFC9-4F9B-8641-93D81F8508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C8DE8620-62DC-412C-90AF-73B3E6C4EC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D2470E1-59C9-4794-9281-9713A342B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7D1DFB2-4A22-47F9-AB53-1EC29BC101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10DB04E6-120A-47C5-85E7-AC25BA34B6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BA4DD4B0-4AAB-41BF-8862-9AE336CA29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F9B7AA2-39FD-458A-BDBB-622BEEE8F1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B2FF307-2CAE-4FB0-BC59-DA031D8B13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FC3FA85-E408-408C-A11B-B841DFC2FE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9E1AD1F-10A2-4D72-97B9-AA290E3F24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0A44235-D5FB-476C-88CA-DBB831A1E5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9B5FAAD-7199-4173-A693-B82D622E2A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EF2CDCB-489B-43BE-AB11-D5700B1EF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ECF4E6DD-6D74-4811-A672-A4C06BE769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F86B0FA7-BBC8-4480-B4CF-5BA813B0E3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805A0721-04AA-4B26-8461-4438D56001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F7E6BAD-885D-4261-9AD5-95287580EA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B61F8D9-7060-4EC4-88FF-5EE70E38CD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E14AA50-C4B5-4B85-8BBB-AAA03F5999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EFE4E88-CEE7-494B-82CB-6ABF8B6BA1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BBE80CEA-B627-4E77-8B15-2E2592A387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AA47D37F-9BB6-4822-A565-1184670373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13AE0E12-9972-4B9A-B6C5-D98459DAE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35BDF18-21D3-4337-BA0A-878D1F88D2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51FCB873-A04C-49AF-A47E-9177D3EAB9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44D4B001-869A-449F-AFEF-148CD3B8B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6215F538-55E7-44FB-B821-303193CC3A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5D2EAF45-81CA-4BE6-BF28-2E34641430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1614D2C-B445-48B3-94A7-D40A9581D1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532485D8-21DF-46B9-8A4D-3F57EF5685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E477384-7BF8-4ECE-B5FF-23057A2893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F598F8BF-0286-4084-A2C4-B6C6978657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20A00956-14FB-4C8B-859C-CCC39E4CDF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6D28E27-7F7A-4013-B6DB-9D4612126C5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D9A11620-157B-4D87-86ED-FB42CDB6F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C2BCA43C-F7E4-4B78-996B-3EB83C389A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6806ADE1-30D9-4575-9429-E2FD492BE1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A1532721-5123-400C-A192-5876933680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39CD2DB-8526-4D12-9EE3-E27E2CFBFC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523794F6-0177-47DA-A4DB-B79BAFD08D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6B8A7A2-DB79-414E-82C8-0BEECEAAC3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54AC972-2EBA-4B95-9B56-1D400BD1D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F8C21B94-7F5C-4E72-86F3-932D7BE428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6A6FF9A9-4EF1-422C-93A7-8948D87C8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FABD7C07-36F7-481F-B105-F9E647EADA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6F82A52-8EEA-4324-B96C-35D68868B0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C4351D0-8CAF-4C2C-84C1-6C37081C04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471D768D-6CF7-44B7-98AD-ED3551AA07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C628C42-95BA-4794-84F8-533B4A867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57AD9EA4-AD39-4D7A-8F59-09979B30CF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60F2E518-7160-4360-A4DC-A3E60DCF65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FCF6420-5681-41B7-BEE8-A4EFC995B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6087A9F7-AD49-438E-A7C6-5523101577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77DFDBF-7690-444B-B952-038682F35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A9722DDC-829C-4880-98E7-326B502613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CE4ABE8A-074A-4517-BC47-EEC2471DF1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BE9EEBF-0814-4F52-9175-F1DB5012D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4BE3DDF0-3C67-4193-99CC-7FA98CA561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7DB20A9E-4840-496D-8BD4-47F6F78F5A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B24CD623-4726-4B9B-B88F-1AD0891BDD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F8E6063A-D4AF-41C4-B648-D9B3D0DFD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A674C7E5-379D-4F4D-B845-C02C5C145E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5EC8CD2-A01B-4598-AA76-5D69FE6174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925DBE10-0220-4500-A191-0F18A46E1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7CE12D59-F6D8-431F-BA69-8ECE5A0E84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6C7BFE89-07D3-4AEF-BC9B-ED1E4EC3D5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822ADC90-C097-4CBF-84F3-47B7E32E39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BAD0803F-D45B-41DC-9FBA-54131E52CF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1753D92-0F91-4E96-91BE-8CC43BD6E2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0CBE1FF-EE12-4E6F-AD2B-2ADC901156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E7639217-4238-41FB-BBDF-0F22A0227F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23D36016-2101-4C9A-98F6-0412857B99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D86AD6A5-DA00-4633-886F-2F0F4CB0D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9FCB558-ED72-4FD8-AC1E-73AC5E92F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C6AE05E7-A0A6-4C7F-B349-3719EEE8D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FA8B1658-47AA-4518-8E8A-27839386AC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E5AC902-E65C-41D9-8BC6-13595D6FDE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3893A89-5A62-4195-AC66-2B6576C3CD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931CD4C0-1067-414C-9603-39AF32E4FF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12F9685F-18C5-4F92-8727-527C7DD5CF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3F53132-0696-4195-BBAF-98040CDA8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9B9403A-F4A0-4105-818F-AEF2987E3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4B5E6C04-D04A-4638-88DC-152E63EFE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F0A41666-B772-45C5-B02B-83D78D84C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E6760AAC-7BFE-4E5F-852C-FAD6B74ACB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A990061E-FEC8-4A4F-9721-8D704D18CE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736B63D-4451-41B7-88B7-24728BDE91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5D387A49-6318-4E67-B83E-E578A64489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FC992B08-53AD-469E-BC4E-EC1230A60F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890C81F3-7FA9-44A0-A43B-0D73AE88C9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965442F7-63AA-4702-BFA7-380EB0D081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8F82DB57-12BB-4AE0-A804-B1FDA1F4B3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DA72322-7AA3-4C50-87CD-41DD332EFB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D1A950A-A7A9-4878-A1B5-C912D620CC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5DDBD87B-D6A6-4E9E-9E03-4FD10172E2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B941273-165E-4B6A-A55B-239368B569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E9900EE-A717-4421-B910-11AF028C2C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44A27FE-A568-4415-8FEB-F900EBF411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5E193FDD-DAB6-4E15-A03E-70652F1EBB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C3B758F-2371-4006-BEE1-53C65BB0C1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90F0D876-C93A-4CD7-A85A-449FB025CD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1468B56-E832-4BBA-8AC5-90253E4EB2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29E59043-BC53-4CA3-AF37-C3B52821D4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C4A9A93D-73CC-46B2-B086-C8342BC345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96740E4F-B07F-41BD-A963-361AEBFA21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38C393F-D9DC-43DB-9C5B-B3B75245C4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71AADC14-131D-4F7C-A4CD-DC5F7B7F1E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DDF20B21-62A6-4037-B731-49A8120E0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32092D6-DF14-4840-85A4-8624F86338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1D1EBDB-251E-4EDB-BC37-CFFE95EF6E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70723A3-9D8B-4B09-96C9-0B150AEB4A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330E04A6-AE14-4E67-B7E8-36A3BCE61D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B8A73CF0-16C6-4F29-B15D-B9C78DA71D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B48F0CC-6170-4F3D-8394-CAD0A186BB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E937EEF-97A7-46EF-A264-7001B8DEB8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350F3AEA-5550-4BC3-996A-B6F70A1A41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41B09AFE-C523-4AB1-AF9D-FAF13A85A4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342FA1B9-FD05-4DEB-B626-1B9D1581D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D4476079-0552-424E-8A76-6137815FCE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6C82546F-E493-4823-B82A-0075A2F89D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C72D9CFB-C06F-4F03-9B66-D0AE17B5F7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9E064ABE-D58F-4359-A36F-03898868F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8C71FF8-C284-40B0-9CB8-B0892460E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2B85EF51-CC7F-4628-A3A0-8F8059D4B8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E801597D-838A-4AFB-A280-A23FE89254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8667DD45-99AB-4A74-A7D2-CDE47C72BA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DC93C852-B6B7-4FAD-9FC2-F046CB9382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E5E94DEA-3D33-443D-A139-C287F5F01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AA4BBF8-3E3B-4820-895E-AEC2F743B5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F964323-43DC-4F40-8C48-5579D6EED7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E86486AF-6367-4CAC-8EF9-A54EFF598C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72C90856-D2AE-43C8-A12B-C7452C9FA3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33C4C4C0-FC2D-44BA-B5CD-7C2A7E00B5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8DAC7951-08AE-426B-8C29-37FAC12B88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EB4B395E-F9E7-4C6B-9DB5-8008629DEA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C85C7AC7-BA33-462D-BA34-1FBFAB299B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C10EFE00-C4EA-4E75-8765-3E759CDCB1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7B74E69D-FC76-4A99-93CC-5B3BD2C05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8112DE95-6471-44D3-823B-D2AE40F184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6336A1EE-1195-469D-95B8-EBBB29F848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8136A37C-B4D9-4BF3-932A-B3956A5AB9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64B3D65F-FA2A-4306-B172-F80146D578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8D344A-E165-47B6-9A44-CE448DCD44EB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51D40F-0B7A-4D9F-8615-25101FA4CF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14948B-402E-4035-AC3B-442719F761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C62539E-D07F-4A0C-A6B8-0E63AD8791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D18E6C6-4611-4251-85CB-BB2D3F34D6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A33E7EE-ED78-4615-9A70-94E6011D4D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1C727D4-DB99-47C9-9DEB-7E255DA5DA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9B3B8DE-7135-4ADB-A785-05000F4415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2BB185A-30B5-4953-B525-A7A7BF23BF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50E475A-C24F-477E-B16A-D48872035F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C67E252-DDEF-4C12-AC8A-5ED91A2AF5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E514D0F-4134-4770-9C10-EAA41E193D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34DF9E2-3DED-432A-8F21-8FB37AEB5D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9440067-BCF2-47A1-AAB6-AB67F11BCA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731CF3E-FB92-45F9-97BE-2C317340DC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2F2B10E-E319-4130-80F0-CB639FF43B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AE90FD5-423A-48D8-831C-E177D9C8DA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A7D8315-E7D3-427E-AF99-C2B0268D95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96576BB-C4EA-4B9E-B55A-AFBCABD56D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28DBD86-8574-412E-ACF2-15E4AC4CC4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9A1402B9-7722-4C24-AD84-3FECD0FA40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0BA9813-9B43-4E17-8BE5-DA3B2838CA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5769DD-ABEB-4DBD-A421-5C51AAEE03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144FBC5-06D1-4AA4-933E-0FF96DA304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26C7DA9-0EFE-4644-8048-5D7FF849DF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D050A7C-B112-4FF0-A92B-4F9DB5F8C6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58A8AD4-13FC-44B7-A3E7-FF3ABD374E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5C8B6BF-D8BE-4857-8648-37C812DD78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4D39EF6-556F-44BC-A223-DED53D768B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9BA5889-A844-49F9-A369-8CA234650B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DC14AF4-9B03-4BB3-B800-6F5AA2EFE4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A599F2F-2384-4BFC-8CD5-34EFCA750B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72C086F-8B80-4B98-B152-CE49547F74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00C732B-E175-417F-A625-C630383284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13D8F03-D3FE-476F-AB81-487376EB35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CE5E10F-704B-4A0B-A6E8-C1AA8BC8D6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11C1BE9-69CE-4069-857B-E0D0D2A692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B05B381-054E-445A-9853-72C87BE94D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AFD19B2-4F53-4A06-BEA9-298666180A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C086292-ABA9-420B-91AE-EEA3F8F2BD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C03D3B9-7BE4-4307-88F5-49F808690D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32165C8-70D5-4833-8642-50EE8FB643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6B4F58D-B7B5-4DF5-A714-3BA100D60D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711A989-88E5-472D-ADB0-2F71D50BBD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E7E3F95-3A73-4E8D-92E2-0E8A2572E6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8B4971-F6D5-4C02-A6B9-156D07FA72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6FE7F6A-051E-455F-A15A-EA48E06367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2D4C91A-206B-4033-B987-69BA84CFCB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D84C72C-8A24-4E70-B533-E9EB15C44A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DF28C67-B5B6-4F16-8296-20868B3E64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FF20304-0632-43CC-A0CB-5AD381B5C3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34B838D-3893-47D8-9F9D-CE699D2EF3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7B524D9-595A-4584-A1EB-1F4E428DCD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908DF99-4979-4FC2-9955-154A117779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178267B-6F60-4665-B229-776D7D52D9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6884DB2-7E45-4ACE-AF00-5F092709D7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6BDD1B2-1416-4027-A3FA-1F1AAC71E6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A3F076B-3CD7-4EE4-8F82-9A6F007410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95B4D87-2692-49C5-A045-13D6C4225D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830FBD1-EA68-4BE5-809D-994FC04569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912E51D-4F9B-49D0-84ED-5D05882633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8F93733-9F9A-421D-995E-7B9C94FBC6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828D913-F066-4C28-A862-3ECEEA797B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73E5C24-CEC0-4B65-86D3-B4FD27F592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6667E56-A529-4ADD-BF20-7938EE6C83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5186165-3DFF-4643-9291-58BE7F8F91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019A96B-545C-4E1D-B16A-9F97FCC9F7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F34E534-4E9F-457D-BE5D-1C5792B75C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21797A3-71A8-4C83-81BD-379B972371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3F8B23C-B746-4242-A842-5CB276BA91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AFDC2F7-5569-4F1B-8649-98E676DA63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22EE103-DCD8-4636-9BD8-B462B01C7E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246DBAB-B9A2-4A8D-A89A-C49516C2B1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E5C6D3C-0C26-4196-9276-887210EF59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95A41BA-DAEE-4456-8BC1-330B6D2693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9E762E6-4AEB-46C0-BA0A-CA8A61A38A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B455A22-9787-4BA6-8A3D-3685534B59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E409A3B-9110-4085-99ED-0E78F801E5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8A2952F-2F2B-403F-8137-CFB5F8887E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F945295-5832-4551-88EE-EF5D7A9527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84C9019-E901-4338-8ACB-D24AEFF9E4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420EC65-AADD-4F61-BA72-C28D0DF8DC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9032BE0-FB48-41A2-AA22-4421A0A1F2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B0E6A76-CAC7-4A5A-B55D-6255F027B2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214EB9E-D3B2-42A0-BD5C-C31E1815FF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C0B6DEF-9B49-4010-8143-5D7FEF2430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B21559E-18DA-4985-BF9B-A2B0EDEED8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900B36B-DB11-436F-B7C1-2C7BE3D2D2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D42FCEC-8E1A-4EC1-B7FF-F4E05810D5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319776-892B-41B8-8A0B-1A6CD33374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5B3B6056-DE86-4A85-8420-AA6A7561A4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624AF73-E91F-4952-A71F-0742ECCE1D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34916FF-7144-4186-B171-97E7421076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2C31BCB-275E-4D90-A11F-75F732BC4B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E489F3C-D974-4358-B6B7-0528D7AFAD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EFD5966-AB41-44DB-9C36-3EC07041F7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5F36478-C8CA-4289-A636-1ACBFE1E3A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8033369-A421-4A2F-8DC0-BCD083814A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78D452D-1D79-4850-87B9-E30627C5DA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745A419-3397-49F0-9211-36D8A77066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FE22762-7512-49E3-AC11-14FF5C326C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158073-97E1-4B1D-A3A7-6A7434D4E8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288293A-DF80-4C93-A74A-28B0589B87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29B7E78-33EA-4AB1-BC49-B59B7369BC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1D13497-22F4-4FBE-AB13-1D1AB8CF03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03FDF66-DFCC-4D78-B284-2895F296C3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8DB199D-7A13-4BF9-8F0C-520D1A8B0C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E62FE7B-DD8B-43CE-A89C-DB531EB946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3578051-8FFC-48BC-9838-AF58C2CF7C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6C8515F-0168-44D4-B35E-C2D6F73A7D1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3A8FB2F-95B1-43BE-9DFE-40B692539A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723AA1D-7AF3-487C-96FC-F787C612B8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EB290E9-0E3D-4DEA-B6E4-2D2E06E34D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F721E48-D974-4F79-8DF8-CEDC8C878E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13015FE-17D6-41B8-8B99-D8F1A5B838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77FBBF5-1ACD-4B7C-8B4F-C78908BE35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CD5BCF6-B5F1-4464-A3E6-092FFCB1DD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7B9DB70-6D90-4F5A-A390-F0C690EBE3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95D14C2-4B9B-4B8D-9FEF-AB08AE01E1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86968D5B-A20C-48BB-8F4D-35FDA9CFAA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75AEB96-2CA1-40F0-A2AE-F19B28B601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6EEAD1E-C56B-420D-A692-6209689EEF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273F6C4A-BE85-4AC1-917E-35690C849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735DA4C-E7BC-402C-8E78-26230C4132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FB97AE88-8131-4593-BC5F-211969DACA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12B57EC-4F40-4EDF-BA18-6C3E1B7245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B3DC491-1592-42D0-B56B-8F7F698E51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B7DA35C-049D-469F-B644-C515AE02C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FEB51D43-3B07-440A-A093-62D6499F28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FD1CCA3A-454A-4E8B-8A77-EE43BC04BA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A689444-085A-4078-86F2-171D71AF9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AC1C13CB-294E-447F-BAC3-F8F231C5CC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E053B5F-0592-44C4-A930-864118FC8B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A714406B-9CFD-4C94-98DF-C7E3CB1AF5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B2BA25F8-CE14-41F8-8D36-FD45042004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A9788CC-3FF6-4558-9BB0-72E724AD86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89CA3B59-84FA-486D-A86C-0342D1908E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528C125-BDB2-4B13-B612-4DEF208884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E8B4E6E-7722-41A2-A6D5-B1C7AD9362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913B570-AF43-42D6-9393-A40A5B82B3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EEB3134-D794-46E9-B686-EAE363E27D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900909CE-E4F2-46AC-9E59-514B5A5DF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7A8958F-6001-46D9-B89A-F6E6BD8AA0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20C0ECA-7EDE-4847-B3C1-C59BC95467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39EEDA6-D310-47FE-B0A4-81B4D0E88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05E9A1D-2558-4A10-8684-66C2FE4E2F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BA14EB77-ABBF-4F25-990C-A00421CD7B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EBC47CF-7F30-4412-8FAD-689C865D45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412BBA5-3FF0-489A-AE15-A7997ECF31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015C7F3-7869-4819-8F73-36A225E7B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2837F4C-C0BC-4625-B976-19DA799365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42D8414-24CB-4C76-8EA8-9BF5EEB5D8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F93ACB92-C9FB-4EA0-A037-A697821374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12434FBF-99E4-4CED-AD79-0AB8D09965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1801375-83C6-4EBB-A7FA-2D69EA690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2CDEB7A-F158-4203-B891-FE422837F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6403639-5490-4F57-A81C-2ED36D606B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0FA2B20-6D35-431C-98B3-ACC610E2C6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32D4D31-B71D-4062-AEBA-8DC1C28077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294658DA-89A9-49B3-A50E-D2971EDEDE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F6E48D3-50AC-4695-A4F4-57E658A1F5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0AE91CF-B87F-43DA-B905-E646E2EC4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08EAF19-7D63-4503-957E-7C39AFD1C7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6B244FF-668E-4DC8-9022-6865317793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1A28A91-BA66-4515-915E-E4FEA58DC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CBC2702-4F6F-44B0-8902-D2B9B5835A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1166E937-DE39-4CB8-B918-2D4A9E687F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94FF596D-75AE-48CC-9115-E9C73F1457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E50D9BFD-C987-47D1-BB3B-D7F7AA1B9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1FC0958-011B-4038-8A06-6316BC5437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18D9F67-A6FB-4D4C-938D-1C7A27547F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8FA5A47-4F08-4C07-8D5A-6D3A1C951A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0CFD1CA-225E-4E18-A4C6-6A3B355EA0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DA8501D-BAEB-4C0B-B20B-6F5E5DB95B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5F93414-DE9F-4F83-A5C6-D797A9540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6289710-D8A0-4026-9411-F51952252E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73C4728-9D94-4616-B4AF-15C5BFF922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C699F653-29AE-4361-9F3A-B13CB6A826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C96902B-DE6B-4663-A370-491896BC36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82C4CC0-C948-47FF-8274-99AEA902DD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8CE352C-3609-4CE9-B3F9-5024824CF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27C63684-A531-4F98-B8CE-2EDE8233DC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64A617A3-067A-405E-B6DC-20EFF4FA8C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854F2CB-997E-43DE-A3E1-DC00FA9684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38BD697-AA86-4ABB-850C-FE84D8D127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3EA3705-9DCB-4C94-AD33-5A8390C555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9BA42D3-00C5-4C7F-863E-D809914100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1146A5C-8A9E-4CBC-9EDF-A6984B7506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21AC320-BCDB-4BA2-B9DD-2DA68B48E3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8B6BB36-E47C-4994-90A3-8E3A3751A0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50FE62D-955A-401D-B569-FC80709451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C07C8A03-49B2-47C3-8845-4963E9980C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8B2A7237-7957-4ECE-AD92-A3996BC4BC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3150D837-AE5E-49BB-A085-45125F839D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7A427619-6BCB-4DE8-8A46-9946A0780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CC45AC1-E6A6-4E13-9E83-98438DA5CD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529E20E-3BAF-4E81-866F-211792686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4C860FA-84F3-43E8-88B4-E77FA427DC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5668202C-0972-409A-BC05-5CEF06C4DB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2A20B13-5050-41BC-BE2B-DF267DC15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A69BCE0-925C-4604-A7FA-9FD4B8A4BB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9556F97-4082-4BC3-A4B8-01183AFA4D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5E2B047-45B3-4305-8336-11A74B7FB9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B11E918-A124-4DEA-9687-FBC6D4697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A03A294-A355-4C84-A693-15115E47F9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E39949E-A41E-4A3F-A0C9-F1E7519683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B381F1C-5FB9-4A9C-B422-24BC13A465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3E2D9D48-A499-4D13-8C13-A57483D5B3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037E011-2508-4FA0-B5E1-86E3DD4A3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41ABF90-E260-44C5-BB13-FB7945159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38810AE1-8FD4-4D06-9E39-80F78DDBA1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444CFECA-2B81-42F3-8AF3-4EF732F8B2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78CB34B-E4B1-456F-A972-F210C05D2F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A768D4F-7220-4059-8013-714E81CAAB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A38B2BA-3624-4109-B34A-B7C6DD66C8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AA9FFF7-0089-4E39-A42D-D9231DE99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499C149-46A7-43D0-9F47-52B8AD96B1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A5CDCE3-4027-4ECC-BAEA-9083B7DF2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FA4792DA-FEE2-40FE-B504-6747F0064EA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4A5CE44D-CBA6-41EE-BA3E-6B1FCF0B1F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E0C1A6A-E698-48A9-A5A1-B7AA3890ED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19079AA7-D99B-4E50-83E4-8E62A0F664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EAD9647F-654B-41E0-B482-60692004A5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EF085162-8F10-44B0-AA43-EB9C3464F6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B5166B2-9ED6-438E-A0F2-F17D731130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740E4235-9F4D-473F-B581-AAA28FB0C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715E1B5D-77B2-4A14-B69B-50D5836F4B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D364112-9319-4635-8D1D-7662D0C7BF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F66FAE4-5B22-4F97-A7DC-A4733D838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ABC51B05-F50A-44A8-8F37-1BB9979C6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6179686-BC84-49A8-8A09-56A9D9B756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E5F187E-FE7D-4345-B463-0145A74DC3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9DE9F35-1505-4D8F-A38D-072713C630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3C5FB9E-53A5-42DE-8F24-64928DB25E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E77CAD3-47D0-4E84-B534-F3BB0D4B6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CEEE3F11-2383-48B7-BE82-008C36632B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95E829EE-1F7C-4232-B7CE-8EC9F1774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8E218CE-3E95-43A7-B79F-F286E575F0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4E4B7CCF-F69B-49B2-8409-A84D7C4A5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FECF6F0-3DBD-4A76-8986-1447406BA7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C5F824D-D8DA-4F66-90B9-71D9794694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904B2F06-6783-441E-ABCA-B57DBAA221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A4CF527F-DBD4-4071-B0F6-6E1F2F7E20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B7D5187-BA1C-468A-B601-E387CF4CE2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E195A0B-754B-405E-B412-F2407050C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4A1BDD4-B211-43A8-AE67-E5A75D4817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CDF4838-5F73-48D8-A958-6C5571EE7E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5974DE7-8F94-4441-8569-BDED5CCDA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973F3216-264F-4182-B8F2-CB350A87D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305A0FB8-7CD4-48FA-8EF7-7851FDD2CA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A28EDF6E-02D8-459A-96BF-32AB2E54F3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9E7917E-3CA4-4280-BC0F-5D257E9440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7E98613-C2DA-4357-A099-4C8982F5F0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C7A38D2C-8DFC-4AE5-AA6A-89214BED6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B9982217-1AB8-49FC-8299-28B1A925FD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884D30E-9389-4D67-B06B-5B7D3B44B5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1EACF804-3BA0-44C3-B872-C469AAA251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19F4A0E-0D81-4EC3-A4F2-3E6F1D9655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3E3DA7A-C21D-4964-9511-41EAA7A787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5FBE637E-D70D-4CD2-A8CC-A03F7F521D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B7E11CC1-8307-4503-8869-FD09FDD490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AA497CD-FDC7-4113-9D3A-2AF456B5B1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2DAFCED2-3D91-457C-B3D9-953CF9C248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02BC61B-9C2E-483E-A584-AC484F93E3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590BC8B-EBE5-4FCB-B9D8-E7428BD7DF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90CA17F9-896D-4773-964F-EDD7B16F2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6759AB9-4699-4F34-989F-B684BE17E4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4E8377E-FB54-4D1D-A263-4513597D9C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EE4AC14-0890-4421-9E51-FA2FBD76E2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C7FE729C-A4E5-4AF0-A84B-9F15478083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F21E758-FC87-437D-A64D-B904DE608A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DB6F9FD9-7474-483A-8C74-3D611B3878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469B982A-1CEE-4FCB-8FFB-46F010689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E3281767-13E1-4351-9858-D34904684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E089B71D-CC66-450B-AB97-C825184350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92A90B6-1902-404F-96E1-288D7BE06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533472E-59C4-4771-AF81-7EE2D206C1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B86ECA9E-DE39-41D4-BA83-6A80A9C51A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4F035767-83D8-4A52-8429-E63586A15C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3DACA0F6-D0C2-4835-BFF6-97CABEA386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FB3BFF5-DC14-4F57-BAF0-353783201D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65380CF-10FB-4C0B-9D23-EAD05E1064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6956B9B0-CAE1-4143-82C6-021131AD05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2933A7D-53F9-46A5-AE64-6671580754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C904F6EE-1648-4C7A-AD37-E7FBB171A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C16CE436-353A-483F-9DE2-79F3808278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73ED35E-FCFB-4FBD-972A-342FCC1997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1DCE241-4FC8-4AAF-8E52-208C3F5AF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1A815C1-291A-41F2-9DD8-5249515D9F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9673A3E-2155-4A16-898F-A693688423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95A4124-9398-4CB5-B28E-695EFF2AAF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F334045-7184-4526-8EA1-557FA95BC3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39E21C3-05C2-4188-B7AC-41C11098F3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4A0EC57-83B6-4B91-B649-EF6035A203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11E66632-2049-4523-85DD-2F77972849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242BBF7-C630-4720-A41E-7F9F5AF3B8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E840AF3-D72F-4964-BF41-1EA94D722E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104F46A6-0D61-48F6-ABC5-797A7BDAA7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964AED4A-FEB5-4DCD-A164-2E542661B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AE1F0F83-F1DA-4110-BE95-4008AF5EC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2A0F5B2-55BC-498E-A93D-FB41EA2B02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F64DF56-1241-41AF-B024-173905B561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7861E7D-74A2-4D7C-A7DE-D6BB5B262F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E3696E4-2FCF-4073-85BC-0705C383DA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B6241594-D0F4-4AE0-869D-E1FF97B914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C1F230C-40A7-40AC-B22A-61583FC877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D6FFA378-E887-463B-A526-73BD794637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93D3246-7B73-4AE5-BC79-B1C619B35A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5D949AA-7DC6-4D46-BA26-B5D9430554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83FB093-BA3D-424B-8C15-EA046BA3D2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4A705E5-51ED-4D54-8AB4-998C3EF4E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30B0CC41-C5C2-4A32-B1BD-09002D5F9E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B6BC483-D7FE-488D-8D91-860D0CEF6E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E70D146-23D5-4C39-BF34-7CDB465BE5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2E61EEC-FC1F-4545-B18B-3AC3EE68DB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AEB0AFB5-ADB6-4D5B-9B11-309A1854F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6A61824-8E15-40ED-8DA7-E9556C7E31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211027A-2309-446F-866E-32291D25D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B5377FAD-EFDB-474D-9B00-3C88B6ADFB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4981B40C-E5E5-45DA-ACB0-FDDF826AEC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8A8BFA1-01B1-4E59-B898-521496FE2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91B95F35-D35A-4E9D-8E8A-762310886F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3D129FC-639B-44E2-8CC8-8BC19C998B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282882F6-90A3-4477-AF44-1568276BEF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EB7B0A44-229C-4F71-BD3C-7F2B47A472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F800F5E5-DA47-4B19-AA2D-FD3A40D521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10A2E85-3003-418C-968A-9BF3D4925F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945FBDF6-E88B-4C9A-B327-1EE52CEC228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FE6109F0-DD12-495E-A778-9EBC842B39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8AD3A3A-F336-472D-974C-EB37A3CE82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6CD4640-E290-45D5-A913-CEE1196E34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A04B2EE-752F-4611-8BF5-84436A2D32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EC933043-3572-41E8-9322-8CE749B8DF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9F69980-8973-48AD-ACF4-B4FAF2F411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EFFD186-0FAE-43F8-ACC8-4B627C09A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2A126E6-D645-434B-BBDE-1D6624437A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DC4C7B92-8C92-43A1-8F1F-CB2F033854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937AA6B-228F-405C-83B5-AE1176E336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DA97796-A045-4938-8843-291A1CD054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6A3AF73-B17F-43C7-BAC9-EA70303537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93B3E4BC-5380-4E3A-B07B-C25261DB5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929C0D2-10AD-47D9-85F9-1D8DF07F12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D23FCC61-7807-4C37-A243-FFD399E27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ADCF5479-1C7F-49FB-AD8C-39E35582E2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595A2D3-5B41-4616-ACED-61F03FC194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7C630277-CD53-467A-8A09-934D17A39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608C8D-0A25-4191-A59E-B7819D7CF8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6CC0198-78F3-4E07-8AF7-B01DFBE983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63DA252E-CCEC-42EF-B545-CBBEA76826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DA5AFF6-4B59-4FB3-8046-5EE3C7C06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2891DBCB-0CB9-4322-8708-D191971D01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DC00F916-4ED0-4722-9573-4A914DE6D3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40EA895-28FF-4B29-BCC0-1C3C67346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50FBE996-7E2C-475E-B240-3CDDF94FA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E719E808-DECF-46D2-B2AE-5716632CA6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B134943-85C2-49CB-9B3D-716FAC1E8B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E489C7A9-5AEE-4E64-8592-C8F4C9394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6BD11094-5B01-4BFF-8AC0-BC13E093A6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6071081-21AD-45BB-9B07-ACB798176A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788AA286-37D7-4456-AA34-CED5AEC9CD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92F64F39-7B8A-49E6-B125-355DA22396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8FFA086E-2600-4FFD-AC73-167AFD3A13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24680A0-5A24-40A3-B10F-E8276CC7CB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41010E1-884C-44F7-9A31-C7EFFCE863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CF5D08F8-D265-4888-ADA4-64099E200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F30755F1-F1D6-4B10-9278-6F80632AC1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C484FFF0-DA95-49E7-B5E5-BAC283EEB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A21C060-F565-4990-9337-0A7442DAB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854CD5C9-6501-4E79-84B6-E2616FCDF1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8A7D661A-526E-4808-B31F-7716A7519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875454E4-44BA-41DD-9583-06C1C8BAFD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CCB03D69-7E44-4289-8EF9-1835F1C60A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504D6414-C789-4744-9202-CA6DA00777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8660979-DCFA-429B-8D31-FD578BFB49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2B27052D-0544-4219-A602-B75E16EC7D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EEACA38F-87AF-45CA-8313-79469228B2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FEFAF733-300D-45BD-83B6-76B7A304EF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C4EFB79-F949-4575-B47E-7436AF6985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D2AE178F-4F35-46D7-8C51-E4649CE744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F400D7D4-DD2D-46EF-99A7-91BA4682B8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868EAFD-5F73-4EE6-8CB2-F838ED8682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DAE575E8-CDE6-4D8A-9B7C-3F4A15B615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C91373B-54C5-47D4-BB0D-1CCADE8BA7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5298E8F1-DE9D-45DD-8A80-F2DE7AB462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49546579-329B-43A0-94BC-EB361D69A5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9E1181FB-FB76-450B-864D-F6C7F75E7E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2DD2C24B-A8AE-4688-8AB4-0EB95A018C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1AD0DB0-2F6B-4733-8E8F-42F03233A4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CD1E50E6-49AD-41DB-8533-8155F457A4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5A1E229-810D-44F1-892F-C79E91F824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8E39F828-24BE-4835-91FF-A4F2C8A999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5D7FECB8-DAC9-42A8-A061-D81ECADEDF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38A821A-9FF6-4E8B-BB3B-2F3D2B8BEE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7C97975-9C44-4F7F-91BD-C5BF6D3B4C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45BE3F32-2CAB-4B85-B583-55241694A8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4DE98C84-F6D8-4B16-9C07-EB6DC23C1E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EF365CCC-50E2-48F2-8D7D-8625BFBD8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BF2AA2B1-46E9-4842-B778-4AD27465EE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1223CD62-FE51-4BF5-8D28-0B0B20B5DE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4C734D84-C672-49C9-8A55-F16E855CC5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290CD66-DDC9-4B77-97EE-F3DC453C1D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0177546-C6FA-4CA6-8568-D0B31F1EBF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9963E78-3A49-4E1E-83D2-163C9D14B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76D0F95D-DAFA-4DE7-BF29-C3F834B9E7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98D55E53-C2EF-40FC-841A-E06B564248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F45845C-48F9-4A00-8E98-85A583C0C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96E5D549-9199-4ABB-AB78-39D89DD6F2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7FB6FC04-B96A-4055-89A5-3C28A0DB72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AC6C5EF8-62CC-4267-A45C-7FDBFFB87D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DD5E2675-7C3A-4E98-928C-D7CD34543C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6E227D6E-36D6-4757-97A6-60A74455FD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B38CDB80-A9AC-4A22-A748-337F21F8E1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818A78A-A896-44F6-8C7D-5048CB9A3F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B12897F3-0DEF-42E2-97EB-703E7270C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4D69201-42CA-4445-9162-56F3B08B84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8F10EE21-7DDB-411E-8495-B0BC2E625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C1ED4EA-DF91-4C14-B0FD-7036D19F40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059B5BC-B810-4266-AE14-D5184A0FEE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3BDD4DD-BB73-49D4-A080-AE5CC01C3C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E691F798-1E70-468E-85DF-20FD46026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346844AD-0638-41B7-83E5-20B3636F01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48B0CDF-D9B7-488B-AA22-12C7BBDB3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5CC3E783-AFB3-44A4-BBB2-049FAE7612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969B377-61FE-4536-AAE4-337992498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A7C91BF-886C-4A73-B96C-75F3C88DBF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30F2E76-B5C2-4F62-B9A8-B8C1E90E6A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B9DC769E-E541-4920-B32C-65D6B9771B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4EF4AED0-4FA7-4AFC-8524-60C09C54A5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78F7252-0B40-49E1-BF62-E7F71489F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315BFEB0-60A7-43CE-8ED1-1F8B2E08DF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8113DBC4-8D33-4657-A76E-88919AFEE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F889DA7-E8F4-4AAA-AE48-88FC02952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5267F68-398E-410E-B909-5DFFEAA7F2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E56FF50F-CC6F-4EA5-B60F-5CA2898E66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D288CD0-B5FB-4815-9DD1-D0FA6C7FC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8C41AB3A-B600-4C37-B0DD-444B429708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530608CA-B5EA-46C3-9E22-6F37D5A8515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D9604560-8DC1-4457-9B52-9E4BB6F57B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54F983D0-22F3-461A-9F58-9FF954BC0A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F8F6C443-118A-4BFE-90D0-265CC8FD49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955B1D68-FBA7-4153-ADE3-6587EA9B43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6DB455B-90EA-4C1F-9FA1-54650EE74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6E0EE422-0D0C-4A8A-9470-F41F04192C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D4ED310D-8993-48B6-B4AE-F3C5C581CA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2053E38F-ABBF-4BE2-952E-0B5E3CC006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3853ED05-501C-430A-9759-097CF2B516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EF3F45DC-9F94-49AF-BEE1-094E39022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DD4A8C0-F30A-4C75-B649-0BD4DB1A20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5772B17B-4B2C-460F-A614-364431DE28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CB92534-E2E6-4E5C-83AB-281CCEEE98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B17B84C3-224E-4BEE-98E5-88984407DF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4BECE05B-58C1-45BC-A2CF-0695CD6887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7589919-3642-4164-A9D3-DBE75CD2D1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1EBD8109-89BA-44FC-8CB9-B81376A270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B9AA2DD5-7B7E-4D0F-A6FE-F667305E76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EC92E4A2-F510-4B52-A089-FE6F0EC0D0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48EBA6CD-946A-41AB-AA7C-3F705DD0C3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73257C23-20E1-49E0-9829-9B5C853C8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66855778-F602-4B03-83FC-902A43306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B77D09CC-F1AA-456E-A06F-9EFAA8D75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1D3381A-DE40-4CAD-B160-B60725021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4657EC30-550A-40AA-B0CB-9A23A69FDF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6DE3BC87-6D60-49E7-B4E1-FEDA6EF077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806B15F5-FFF6-496D-82C4-40535E7400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6E90B40B-6FD9-47BD-9FF9-9CBBF77E40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E42067BA-3511-4D74-8B83-C294EEE8D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64140EE3-3610-43B8-8E4B-83F8B3AAB5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54C036EB-2E48-4228-82B6-8F739B7E3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F3F5A9A9-3E87-4005-985B-42787D64B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F127264D-1BBA-45DF-871B-B291C96DD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E2C6A7EC-F8AC-469F-B7A4-7541CDECDA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197D6F7-B017-4F8D-A4FA-AAD6A031D0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5E64633-5085-418B-B31B-E454463639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BFB31D82-16DF-4298-8330-62B9B0AC3C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E5EF23A-BB46-473C-94F7-76473A120D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CEEB9911-2239-4C41-B6A6-F54A67595C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DF0F844-3951-411F-952C-0BEEACC5A5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26E6A57F-441B-433E-B8FD-10ECBB82C5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E1AF7173-9E3F-4DAD-B931-468DB66914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50DF8E1-091F-4B24-A22F-DC1B4043E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D7D54832-4541-429B-8BFF-747D8525F8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7B925648-1B65-403B-A98A-12DE308E69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DE4A88E5-9777-41B9-805D-67861BD444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8D5CAB65-DD5C-400C-A61F-0F586DD5E0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82472548-C614-45E7-B208-0F6CEC725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CF58584D-02E6-4D2C-A9AC-8F1DFA7491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0F97627-D9A2-4B78-9902-0129E42ED7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851F847A-9138-4D85-AF34-27AC807B0A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62D207C5-AFA0-4AC1-8439-78C9AB0FBD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95EE827-A51B-446F-BAB8-4F99105995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9C3F38DF-D6A6-4891-A82C-DF9C919928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65DC3A0C-763F-47CF-AFC3-25080C5FF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1DC94D4-547D-48AF-B608-065758987E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610791D-A25F-45D0-99FD-29384E230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EB038771-114E-4C14-9BA6-340C463677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584DC135-85A2-4F65-82B1-460DAF14C0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A09A3AE3-BA8B-44E3-A912-9DEAFBAC74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894DED46-4F56-40F0-8272-4BBDC0D890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E7ACAE1-E6EC-43A2-972A-BFD951C98C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1913F75-9CFE-4727-A426-EF7BE5FFA8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BD2BF19F-2549-4F23-AAE2-E7C9231E62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BA927E5F-9452-463C-B00A-A93C46EE8E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E15A0040-C255-440C-930C-B9E88FBE5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F468D004-243E-439A-BBF5-1D291B1D4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99D2916C-26B9-4689-B9B4-413C531E65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244B48B-6219-4A32-A326-C2AC11355E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2B827C75-395B-40B9-9B0E-6AE4EEEED2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7B3D33DE-9008-4A49-82DC-CE08BF7571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AA36AB36-DE45-4704-8AAE-22B173EB08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D0EED237-99FC-4F3B-8DA3-3208EEAD63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9FC7EAB5-7880-444F-90BD-6767D892A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E3D1E7CF-8BB1-4A3E-9726-1B094EF799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DEA53697-1306-401F-B5FC-C5E875ED90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377D6A41-B61E-4E61-91D8-C8102BD9C3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3AE84946-3940-46EE-9333-C7B3C9A00D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CBD6F82A-E48D-4654-A082-F22B16B84F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C413A216-9D10-4ADE-A764-261D1D33D7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F9D98274-6FF2-482B-9415-3BDAED1D42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F223DA6F-9E84-4B42-8EB3-737CDA432A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BCCD0D66-91AE-4F4C-BD35-EFFE583FDF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94DD3F9B-B1F4-4B3E-A83E-73037A51C7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33D7CD65-4840-4A3D-8C29-38E4E3C72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CF5A0FE5-085B-49C9-833A-A887BB5DD2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162ECE71-24C9-4785-BEDC-52F694C636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C35F1A55-769E-45D4-B521-E9FC138E1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362930B5-D515-4209-998F-C45945DC14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82166B40-C5C8-4DE4-A420-DFC51026D2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58264B49-3B29-48BD-8DB8-B79A1AFCF7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90E7423B-FCF6-4901-B2EC-A4E3AFE367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74B30BA-0A9A-478F-B836-607DAE466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C0DFDAC7-32EB-4CB4-9544-153D421C9B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9093FEA6-665B-4C32-9977-76A9A682D0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5487DC98-054E-4CAC-BD1E-0F99D30ED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F9FCF438-7D48-49C1-ADBA-C0619B523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9BB09ECC-5064-47E5-9B42-13B3A72E45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A627CF70-D25C-46E9-8E80-80E1F83E37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8ED66CBC-D350-4284-882F-DD1E78FAD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AF0305DD-1136-4910-9CFA-823C969E87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3393D3DC-0D5A-4C71-B958-EF7BF97A21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0E93830-439F-4791-8331-9FB19CD2CB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8014366A-87E1-49AC-8848-62B045306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8ADCE0A1-1EDB-44BB-AE57-9E49762841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7F0C209B-8016-441D-8A86-C1A5BB6FC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6992C062-3FE8-4F3F-B5AF-A107F4D46C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67705F07-8114-4DDF-BEC8-0194BDE4F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6C713DEC-F7FF-4FD5-ACD3-3124876368A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C1CD1E27-6438-4E00-98C5-BCE11BA3C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6A46AA5F-9D9C-4580-A616-A756C18302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3DE5F023-1B8F-4639-9A50-CB338C045E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3DC7EEB-7F7B-4049-ACD6-545C71BBE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97B433C5-CBC2-48AD-BC03-E24F9A18D9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C98F85B9-0AB0-4ECE-B894-C25377FDA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9CFE81B-8A26-475C-A7B7-0057BF3AAE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36E76941-D0B5-4E1F-908E-39E26868E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FE95DF11-9339-4A8B-A466-7B7F62676F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643717BE-848A-4CC4-B1DC-7B0468D881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F7CEBFC0-3B03-4464-9C7E-D462DA75A8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33A2EEB3-18CB-49B8-8005-01857FB6FE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6C82372-912F-4B80-B53A-F6F4D9836E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9BCEB86B-D2DE-45BA-9BAC-53ABE8F120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14DBAF4A-1F1E-4745-87D5-4BEE5401A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6AC5CF86-844F-4879-9C33-7665F66E15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4D38E6BD-C96B-43D3-85A9-27EBC2F16D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4A51EC0-A208-4F2B-9BDE-9CACB07732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DAA00F7-9AE2-4FD4-A257-5D7985148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7AB8AE50-68B2-4157-B2DC-6170D67B45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53434F9C-6A04-4A48-B6D6-6E1D9FCEC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CD47359E-BC15-4676-99F9-DE8823DEB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99D728AC-3819-4918-90FD-551E946ECD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391C7CF3-AF32-4CB1-9024-5258CEACC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C81BCE8A-4FC9-4518-B041-739B336EFC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4D83B729-8DF6-4F09-98B1-D23297D31C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5A59F303-49B5-46FA-BD59-1E1D58837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4694972F-11DB-4471-B36D-5DC562C87C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F090676E-2714-4571-8EAA-10B650B728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83136E07-D302-4AA9-9E23-6D4A706250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750C33FD-A34F-45FC-9F39-24A3E7F16F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73E03936-3D2A-433E-BDC3-2AE7EED025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AE8A28B6-CE9B-4C67-BAE1-626782649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1259E698-C67F-4404-8AEC-E49A05658F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9BE59FE3-51E5-4C8F-8BB1-4B8141AC1D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ACCF1D56-7DAF-428E-9424-D6F67EE724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CA012100-51DE-4497-A75A-5BA8A79242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6C841EE8-09D2-49B5-8F7E-6B3F269D66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B0FF742-7D70-4840-9192-03166F6BC2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309F8930-FEFD-483E-B860-96DE2BDFBC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56D8E837-F27C-47CA-ABD3-C72FC93BAD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95E55BBB-AF8F-4CAB-A3A1-A8BA9EBE7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30F5F118-54D8-4309-9E68-45E8C8F408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FAAE8F1C-717B-4FEA-B8D7-6D9244AF2E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F69484E0-E7B0-4FEB-9153-60779892C1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819D9E0-CFA9-4091-8163-6B15DC8C4A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39009E81-4DC4-48C6-A773-52A0E5C5D2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77D53460-3A11-46F5-A69F-56B8B25483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4CECFB5E-1892-4A13-A028-228C5871A7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A71F963D-B304-40A8-BDB5-2FE7318B8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152689D-2F34-434D-ABCE-1995F1EDFF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DE424D02-FFEB-4B8D-AEB6-C42828C526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6EBA571E-1031-4E20-AE37-FDCCD8A595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5B79FD1A-909C-49B0-8F0D-B87438D11D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4D20C391-7FDD-46E4-8A1C-3EBE47941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F00977EC-38EA-4E43-B8E5-EB8417BEB2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9540AD7-A491-4612-A605-4E089CF3CB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8B2E9BE2-EB2F-4180-916C-17AB04822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D18FBCBA-C32B-47CE-9F02-B42BE6A17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311DA642-3790-4046-B1F7-1BE332D8CA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4057DDC0-66F0-46DC-BAB8-4A74B46780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1374485C-05AE-4AB0-A10D-C220B47CB2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4B5C62C2-B83B-46E9-92A7-0DFA7ECE4F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8C2B12FF-CBEC-45CB-B3BA-1E4EA969F5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173D59F7-12BC-4422-9074-5214990CBA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1F96BD30-AFD5-4F8E-AF03-EC5CFD0811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1958780B-586E-49B8-8DE8-D44533FF83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77D30404-FB5C-4C74-B2A9-D404DEC8B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FDED6FF9-4603-46D8-B4ED-DE0E4BB99E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EF8747D4-BA07-41F5-8489-1191BC7E2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152E8911-15DE-4159-ABD8-D306244CE1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C49BF01D-240C-4293-8012-31433CD90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57DC6D5-26FE-4569-A074-1038DCF014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785663BE-7BBF-46D9-95C1-22009CDE21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30F43428-6D2D-482C-BBB2-B37314AB2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28DA54A-DC0F-43EC-BD61-37AF9327FD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853CBDC1-2716-4FD8-B991-56CBD981F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7FF474DC-A273-4F39-B823-D29504E7E8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EF80DF75-D66D-4CCB-8AE9-9DC1AF290D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EF473E07-3AF6-4998-9C67-75081DD01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10261778-0D11-4C9E-9FAA-C6CA38923C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590EFACB-20A1-43FF-B54B-0E2A7AE2D0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6F248FFA-BCA2-4986-96E0-526F26FE51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CDD63CBD-37B6-478E-BBF5-26D634AA33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602582B5-7BDA-4373-8E2F-9F92676CA5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E63BCE4C-CF38-471B-B6F4-8C582FA1C1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EB3321C7-6853-4EB0-8257-7F89CB4F30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ECB5A6D5-FB33-4769-B137-58D53CEF44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571F4EC8-5542-45D0-B43A-41EE45499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6AB9A433-0F87-49EA-B9D6-589CF7879F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5A86D5D3-CE4B-43B7-B47C-09F5182137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8D8F12D0-966D-4DA1-8366-4A6A2BB6E1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2479CC63-7854-430D-ADBB-5F801E4E4C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8B0340EA-8929-4EE8-AED6-FB4C5FD19B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B77433E0-AD09-4A75-92F4-E6EFB33DFF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E27538D2-FB8F-46C6-9AF3-8E9CC4561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E701CB17-082B-45FB-898B-E0E39D75FF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5528A3BB-1BA3-4729-ABC0-B7788A7C10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B50FB5FA-C637-47F1-B4A1-010F64CB2A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F5BC2A73-495C-4655-A204-928457E549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F5E26189-D80A-43BB-BA79-3ACA0B0C59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89977099-C5E6-4CC5-AD1C-A5BE3896E8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5A77DB1-AA26-4444-ACA1-31D0393205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ED41FF5A-B729-4815-8942-D25E9588B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8B6FADC8-8AAE-4B4B-B244-1DEAEE3035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7E2F5600-8BBE-491D-BAB9-7DC98EB10A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37829A46-A5A2-4C43-9061-0654CB0870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6A3442B0-278A-4D71-9B3A-2DE3AD757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D265-DA0A-4294-999D-6680689FBDFC}">
  <sheetPr codeName="Sheet1">
    <tabColor rgb="FF7030A0"/>
  </sheetPr>
  <dimension ref="A2:S53"/>
  <sheetViews>
    <sheetView tabSelected="1" view="pageBreakPreview" zoomScaleNormal="100" zoomScaleSheetLayoutView="100" workbookViewId="0">
      <selection activeCell="X18" sqref="X18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07" t="s">
        <v>122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9" ht="13.5" customHeight="1">
      <c r="A3" s="108" t="s">
        <v>123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22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23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1886516579.9287281</v>
      </c>
      <c r="F14" s="5"/>
      <c r="G14" s="29"/>
      <c r="H14" s="5"/>
      <c r="I14" s="5"/>
      <c r="J14" s="34">
        <f>J25</f>
        <v>4389137.83350241</v>
      </c>
      <c r="K14" s="5"/>
      <c r="L14" s="29"/>
      <c r="M14" s="5"/>
      <c r="N14" s="5"/>
      <c r="O14" s="34">
        <f>+O22+O23+O24+O25</f>
        <v>118191579.26863766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1725152812.3951099</v>
      </c>
      <c r="F15" s="5"/>
      <c r="G15" s="29">
        <f t="shared" ref="G15:G16" si="0">((E15/E14)-1)*100</f>
        <v>-8.5535303135111818</v>
      </c>
      <c r="H15" s="5"/>
      <c r="I15" s="5"/>
      <c r="J15" s="34">
        <f>J29</f>
        <v>4238021.5178836854</v>
      </c>
      <c r="K15" s="5"/>
      <c r="L15" s="29">
        <f t="shared" ref="L15:L16" si="1">((J15/J14)-1)*100</f>
        <v>-3.4429612682757349</v>
      </c>
      <c r="M15" s="5"/>
      <c r="N15" s="5"/>
      <c r="O15" s="34">
        <f>+O26+O27+O28+O29</f>
        <v>114329825.15253186</v>
      </c>
      <c r="P15" s="1"/>
      <c r="Q15" s="29">
        <f t="shared" ref="Q15:Q16" si="2">((O15/O14)-1)*100</f>
        <v>-3.267368233847201</v>
      </c>
      <c r="R15" s="5"/>
    </row>
    <row r="16" spans="1:19" ht="23.1" customHeight="1">
      <c r="A16" s="8">
        <v>2021</v>
      </c>
      <c r="E16" s="34">
        <f>+E30+E31+E32+E33</f>
        <v>1760371188.2682042</v>
      </c>
      <c r="F16" s="5"/>
      <c r="G16" s="29">
        <f t="shared" si="0"/>
        <v>2.0414641311802928</v>
      </c>
      <c r="H16" s="5"/>
      <c r="I16" s="5"/>
      <c r="J16" s="34">
        <f>J33</f>
        <v>4241633.6582026705</v>
      </c>
      <c r="K16" s="5"/>
      <c r="L16" s="29">
        <f t="shared" si="1"/>
        <v>8.5231759766735138E-2</v>
      </c>
      <c r="M16" s="5"/>
      <c r="N16" s="5"/>
      <c r="O16" s="34">
        <f>+O30+O31+O32+O33</f>
        <v>113385356.77994816</v>
      </c>
      <c r="P16" s="1"/>
      <c r="Q16" s="29">
        <f t="shared" si="2"/>
        <v>-0.82609097960540945</v>
      </c>
      <c r="R16" s="5"/>
    </row>
    <row r="17" spans="1:18" ht="23.1" customHeight="1">
      <c r="A17" s="8">
        <v>2022</v>
      </c>
      <c r="E17" s="34">
        <f>+E34+E35+E36+E37</f>
        <v>2124477483.5957804</v>
      </c>
      <c r="F17" s="5"/>
      <c r="G17" s="29">
        <f>((E17/E16)-1)*100</f>
        <v>20.683495489708182</v>
      </c>
      <c r="H17" s="5"/>
      <c r="I17" s="5"/>
      <c r="J17" s="34">
        <f>J37</f>
        <v>4358211.7356548253</v>
      </c>
      <c r="K17" s="5"/>
      <c r="L17" s="29">
        <f>((J17/J16)-1)*100</f>
        <v>2.7484239999536753</v>
      </c>
      <c r="M17" s="5"/>
      <c r="N17" s="5"/>
      <c r="O17" s="34">
        <f>+O34+O35+O36+O37</f>
        <v>121933615.35607117</v>
      </c>
      <c r="P17" s="1"/>
      <c r="Q17" s="29">
        <f>((O17/O16)-1)*100</f>
        <v>7.5391204110359489</v>
      </c>
      <c r="R17" s="5"/>
    </row>
    <row r="18" spans="1:18" ht="23.1" customHeight="1">
      <c r="A18" s="8">
        <v>2023</v>
      </c>
      <c r="E18" s="34">
        <f>+E38+E39+E40+E41</f>
        <v>2303975243.6704569</v>
      </c>
      <c r="F18" s="5"/>
      <c r="G18" s="29">
        <f>((E18/E17)-1)*100</f>
        <v>8.449030948111913</v>
      </c>
      <c r="H18" s="5"/>
      <c r="I18" s="5"/>
      <c r="J18" s="34">
        <f>J41</f>
        <v>4437585</v>
      </c>
      <c r="K18" s="5"/>
      <c r="L18" s="29">
        <f>((J18/J17)-1)*100</f>
        <v>1.8212346980716054</v>
      </c>
      <c r="M18" s="5"/>
      <c r="N18" s="5"/>
      <c r="O18" s="34">
        <f>+O38+O39+O40+O41</f>
        <v>126613130.99983732</v>
      </c>
      <c r="P18" s="1"/>
      <c r="Q18" s="29">
        <f>((O18/O17)-1)*100</f>
        <v>3.8377568237446313</v>
      </c>
      <c r="R18" s="5"/>
    </row>
    <row r="19" spans="1:18" ht="23.1" customHeight="1">
      <c r="A19" s="8">
        <v>2024</v>
      </c>
      <c r="E19" s="34">
        <f>+E42+E43+E44+E45</f>
        <v>2447977362.5496054</v>
      </c>
      <c r="F19" s="5"/>
      <c r="G19" s="29">
        <f>((E19/E18)-1)*100</f>
        <v>6.2501591227924536</v>
      </c>
      <c r="H19" s="5"/>
      <c r="I19" s="5"/>
      <c r="J19" s="34">
        <f>J45</f>
        <v>4515205</v>
      </c>
      <c r="K19" s="5"/>
      <c r="L19" s="29">
        <f>((J19/J18)-1)*100</f>
        <v>1.7491495937542512</v>
      </c>
      <c r="M19" s="5"/>
      <c r="N19" s="5"/>
      <c r="O19" s="34">
        <f>+O42+O43+O44+O45</f>
        <v>131178865.69092868</v>
      </c>
      <c r="P19" s="1"/>
      <c r="Q19" s="29">
        <f>((O19/O18)-1)*100</f>
        <v>3.6060514853686332</v>
      </c>
      <c r="R19" s="5"/>
    </row>
    <row r="20" spans="1:18" ht="23.1" customHeight="1">
      <c r="A20" s="73">
        <v>2025</v>
      </c>
      <c r="C20" s="73"/>
      <c r="E20" s="34">
        <f>+E46+E47+E48+E49</f>
        <v>2611398970.3450637</v>
      </c>
      <c r="F20" s="5"/>
      <c r="G20" s="29">
        <f>((E20/E19)-1)*100</f>
        <v>6.6757810058035938</v>
      </c>
      <c r="H20" s="5"/>
      <c r="I20" s="5"/>
      <c r="J20" s="34">
        <f>J49</f>
        <v>4628583.3000420947</v>
      </c>
      <c r="K20" s="5"/>
      <c r="L20" s="29">
        <f>((J20/J19)-1)*100</f>
        <v>2.5110332762763754</v>
      </c>
      <c r="M20" s="5"/>
      <c r="N20" s="5"/>
      <c r="O20" s="34">
        <f>+O46+O47+O48+O49</f>
        <v>137113768.02972883</v>
      </c>
      <c r="P20" s="1"/>
      <c r="Q20" s="29">
        <f>((O20/O19)-1)*100</f>
        <v>4.5242824044411378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f>+'J2 Segmen 1'!E22+'J2 Segmen 2'!E22+'J2 Segmen 3'!E22+'J2 Segmen 4'!E22</f>
        <v>456622015.54071498</v>
      </c>
      <c r="G22" s="3">
        <f>(E22/E16-1)*100</f>
        <v>-74.061037888837248</v>
      </c>
      <c r="H22" s="4">
        <f>(E22/E19-1)*100</f>
        <v>-81.346967397397165</v>
      </c>
      <c r="J22" s="7">
        <f>+'J2 Segmen 1'!J22+'J2 Segmen 2'!J22+'J2 Segmen 3'!J22+'J2 Segmen 4'!J22</f>
        <v>4282208.8501865519</v>
      </c>
      <c r="L22" s="3">
        <f>(J22/J16-1)*100</f>
        <v>0.9565935027277872</v>
      </c>
      <c r="M22" s="4">
        <f>(J22/J19-1)*100</f>
        <v>-5.1602562854498935</v>
      </c>
      <c r="O22" s="7">
        <f>+'J2 Segmen 1'!O22+'J2 Segmen 2'!O22+'J2 Segmen 3'!O22+'J2 Segmen 4'!O22</f>
        <v>28823923.776659653</v>
      </c>
      <c r="Q22" s="3">
        <f>(O22/O16-1)*100</f>
        <v>-74.578795185519866</v>
      </c>
      <c r="R22" s="4">
        <f>(O22/O19-1)*100</f>
        <v>-78.027006389450065</v>
      </c>
    </row>
    <row r="23" spans="1:18" ht="23.1" hidden="1" customHeight="1">
      <c r="C23" s="8">
        <v>2</v>
      </c>
      <c r="E23" s="7">
        <f>+'J2 Segmen 1'!E23+'J2 Segmen 2'!E23+'J2 Segmen 3'!E23+'J2 Segmen 4'!E23</f>
        <v>467352441.0474425</v>
      </c>
      <c r="G23" s="3">
        <f>(E23/E17-1)*100</f>
        <v>-78.00153474649089</v>
      </c>
      <c r="H23" s="4">
        <f t="shared" ref="H23:H47" si="3">(E23/E22-1)*100</f>
        <v>2.3499579830860595</v>
      </c>
      <c r="J23" s="7">
        <f>+'J2 Segmen 1'!J23+'J2 Segmen 2'!J23+'J2 Segmen 3'!J23+'J2 Segmen 4'!J23</f>
        <v>4335351.4012870993</v>
      </c>
      <c r="L23" s="3">
        <f>(J23/J17-1)*100</f>
        <v>-0.52453473475609913</v>
      </c>
      <c r="M23" s="4">
        <f t="shared" ref="M23:M47" si="4">(J23/J22-1)*100</f>
        <v>1.2410079227740622</v>
      </c>
      <c r="O23" s="7">
        <f>+'J2 Segmen 1'!O23+'J2 Segmen 2'!O23+'J2 Segmen 3'!O23+'J2 Segmen 4'!O23</f>
        <v>29372384.671976045</v>
      </c>
      <c r="Q23" s="3">
        <f>(O23/O17-1)*100</f>
        <v>-75.91116724768419</v>
      </c>
      <c r="R23" s="4">
        <f t="shared" ref="R23:R47" si="5">(O23/O22-1)*100</f>
        <v>1.9027974801977265</v>
      </c>
    </row>
    <row r="24" spans="1:18" ht="23.1" hidden="1" customHeight="1">
      <c r="C24" s="8">
        <v>3</v>
      </c>
      <c r="E24" s="7">
        <f>+'J2 Segmen 1'!E24+'J2 Segmen 2'!E24+'J2 Segmen 3'!E24+'J2 Segmen 4'!E24</f>
        <v>476191823.8055141</v>
      </c>
      <c r="G24" s="3">
        <f>(E24/E18-1)*100</f>
        <v>-79.331730012563241</v>
      </c>
      <c r="H24" s="4">
        <f t="shared" si="3"/>
        <v>1.891374042737537</v>
      </c>
      <c r="J24" s="7">
        <f>+'J2 Segmen 1'!J24+'J2 Segmen 2'!J24+'J2 Segmen 3'!J24+'J2 Segmen 4'!J24</f>
        <v>4344949.0625053924</v>
      </c>
      <c r="L24" s="3">
        <f>(J24/J18-1)*100</f>
        <v>-2.087530435915208</v>
      </c>
      <c r="M24" s="4">
        <f t="shared" si="4"/>
        <v>0.22138139057064077</v>
      </c>
      <c r="O24" s="7">
        <f>+'J2 Segmen 1'!O24+'J2 Segmen 2'!O24+'J2 Segmen 3'!O24+'J2 Segmen 4'!O24</f>
        <v>29715900.36273253</v>
      </c>
      <c r="Q24" s="3">
        <f>(O24/O18-1)*100</f>
        <v>-76.530159132727931</v>
      </c>
      <c r="R24" s="4">
        <f t="shared" si="5"/>
        <v>1.1695192426246281</v>
      </c>
    </row>
    <row r="25" spans="1:18" ht="23.1" hidden="1" customHeight="1">
      <c r="C25" s="8">
        <v>4</v>
      </c>
      <c r="E25" s="7">
        <f>+'J2 Segmen 1'!E25+'J2 Segmen 2'!E25+'J2 Segmen 3'!E25+'J2 Segmen 4'!E25</f>
        <v>486350299.53505647</v>
      </c>
      <c r="G25" s="3">
        <f>(E25/E19-1)*100</f>
        <v>-80.1325654813852</v>
      </c>
      <c r="H25" s="4">
        <f t="shared" si="3"/>
        <v>2.1332738660568173</v>
      </c>
      <c r="J25" s="7">
        <f>+'J2 Segmen 1'!J25+'J2 Segmen 2'!J25+'J2 Segmen 3'!J25+'J2 Segmen 4'!J25</f>
        <v>4389137.83350241</v>
      </c>
      <c r="L25" s="3">
        <f>(J25/J19-1)*100</f>
        <v>-2.7920585332801062</v>
      </c>
      <c r="M25" s="4">
        <f t="shared" si="4"/>
        <v>1.0170147074529234</v>
      </c>
      <c r="O25" s="7">
        <f>+'J2 Segmen 1'!O25+'J2 Segmen 2'!O25+'J2 Segmen 3'!O25+'J2 Segmen 4'!O25</f>
        <v>30279370.457269438</v>
      </c>
      <c r="Q25" s="3">
        <f>(O25/O19-1)*100</f>
        <v>-76.917493303676792</v>
      </c>
      <c r="R25" s="4">
        <f t="shared" si="5"/>
        <v>1.8961905500382237</v>
      </c>
    </row>
    <row r="26" spans="1:18" ht="23.1" customHeight="1">
      <c r="A26" s="8">
        <v>2020</v>
      </c>
      <c r="C26" s="8">
        <v>1</v>
      </c>
      <c r="E26" s="7">
        <f>+'J2 Segmen 1'!E26+'J2 Segmen 2'!E26+'J2 Segmen 3'!E26+'J2 Segmen 4'!E26</f>
        <v>463786172.63870013</v>
      </c>
      <c r="G26" s="3">
        <f t="shared" ref="G26:G47" si="6">(E26/E22-1)*100</f>
        <v>1.5689469307566428</v>
      </c>
      <c r="H26" s="4">
        <f t="shared" si="3"/>
        <v>-4.6394804152330771</v>
      </c>
      <c r="J26" s="7">
        <f>+'J2 Segmen 1'!J26+'J2 Segmen 2'!J26+'J2 Segmen 3'!J26+'J2 Segmen 4'!J26</f>
        <v>4310516.5389486365</v>
      </c>
      <c r="L26" s="3">
        <f t="shared" ref="L26:L47" si="7">(J26/J22-1)*100</f>
        <v>0.6610534364957843</v>
      </c>
      <c r="M26" s="4">
        <f t="shared" si="4"/>
        <v>-1.7912696647085169</v>
      </c>
      <c r="O26" s="7">
        <f>+'J2 Segmen 1'!O26+'J2 Segmen 2'!O26+'J2 Segmen 3'!O26+'J2 Segmen 4'!O26</f>
        <v>29247658.356260933</v>
      </c>
      <c r="Q26" s="3">
        <f t="shared" ref="Q26:Q47" si="8">(O26/O22-1)*100</f>
        <v>1.4700794481853352</v>
      </c>
      <c r="R26" s="4">
        <f t="shared" si="5"/>
        <v>-3.4073102757022911</v>
      </c>
    </row>
    <row r="27" spans="1:18" ht="23.1" customHeight="1">
      <c r="C27" s="8">
        <v>2</v>
      </c>
      <c r="E27" s="7">
        <f>+'J2 Segmen 1'!E27+'J2 Segmen 2'!E27+'J2 Segmen 3'!E27+'J2 Segmen 4'!E27</f>
        <v>354081302.46284854</v>
      </c>
      <c r="G27" s="3">
        <f t="shared" si="6"/>
        <v>-24.236770504659766</v>
      </c>
      <c r="H27" s="4">
        <f t="shared" si="3"/>
        <v>-23.654191661577229</v>
      </c>
      <c r="J27" s="7">
        <f>+'J2 Segmen 1'!J27+'J2 Segmen 2'!J27+'J2 Segmen 3'!J27+'J2 Segmen 4'!J27</f>
        <v>4187255.920262469</v>
      </c>
      <c r="L27" s="3">
        <f t="shared" si="7"/>
        <v>-3.4159971664733613</v>
      </c>
      <c r="M27" s="4">
        <f t="shared" si="4"/>
        <v>-2.8595324382221676</v>
      </c>
      <c r="O27" s="7">
        <f>+'J2 Segmen 1'!O27+'J2 Segmen 2'!O27+'J2 Segmen 3'!O27+'J2 Segmen 4'!O27</f>
        <v>27236305.892527707</v>
      </c>
      <c r="Q27" s="3">
        <f t="shared" si="8"/>
        <v>-7.272405027046891</v>
      </c>
      <c r="R27" s="4">
        <f t="shared" si="5"/>
        <v>-6.8769692234272988</v>
      </c>
    </row>
    <row r="28" spans="1:18" ht="23.1" customHeight="1">
      <c r="C28" s="8">
        <v>3</v>
      </c>
      <c r="E28" s="7">
        <f>+'J2 Segmen 1'!E28+'J2 Segmen 2'!E28+'J2 Segmen 3'!E28+'J2 Segmen 4'!E28</f>
        <v>450214650.20252061</v>
      </c>
      <c r="G28" s="3">
        <f t="shared" si="6"/>
        <v>-5.4551910184839851</v>
      </c>
      <c r="H28" s="4">
        <f t="shared" si="3"/>
        <v>27.150077417532859</v>
      </c>
      <c r="J28" s="7">
        <f>+'J2 Segmen 1'!J28+'J2 Segmen 2'!J28+'J2 Segmen 3'!J28+'J2 Segmen 4'!J28</f>
        <v>4250553.7190935276</v>
      </c>
      <c r="L28" s="3">
        <f t="shared" si="7"/>
        <v>-2.172530495845082</v>
      </c>
      <c r="M28" s="4">
        <f t="shared" si="4"/>
        <v>1.5116773380092541</v>
      </c>
      <c r="O28" s="7">
        <f>+'J2 Segmen 1'!O28+'J2 Segmen 2'!O28+'J2 Segmen 3'!O28+'J2 Segmen 4'!O28</f>
        <v>28938496.588787161</v>
      </c>
      <c r="Q28" s="3">
        <f t="shared" si="8"/>
        <v>-2.6161205430622947</v>
      </c>
      <c r="R28" s="4">
        <f t="shared" si="5"/>
        <v>6.2497120680615081</v>
      </c>
    </row>
    <row r="29" spans="1:18" ht="23.1" customHeight="1">
      <c r="C29" s="8">
        <v>4</v>
      </c>
      <c r="E29" s="7">
        <f>+'J2 Segmen 1'!E29+'J2 Segmen 2'!E29+'J2 Segmen 3'!E29+'J2 Segmen 4'!E29</f>
        <v>457070687.09104067</v>
      </c>
      <c r="G29" s="3">
        <f t="shared" si="6"/>
        <v>-6.0202723164777927</v>
      </c>
      <c r="H29" s="4">
        <f t="shared" si="3"/>
        <v>1.5228373588989097</v>
      </c>
      <c r="J29" s="7">
        <f>+'J2 Segmen 1'!J29+'J2 Segmen 2'!J29+'J2 Segmen 3'!J29+'J2 Segmen 4'!J29</f>
        <v>4238021.5178836854</v>
      </c>
      <c r="L29" s="3">
        <f t="shared" si="7"/>
        <v>-3.4429612682757349</v>
      </c>
      <c r="M29" s="4">
        <f t="shared" si="4"/>
        <v>-0.29483690921366934</v>
      </c>
      <c r="O29" s="7">
        <f>+'J2 Segmen 1'!O29+'J2 Segmen 2'!O29+'J2 Segmen 3'!O29+'J2 Segmen 4'!O29</f>
        <v>28907364.314956076</v>
      </c>
      <c r="Q29" s="3">
        <f t="shared" si="8"/>
        <v>-4.5311580841799532</v>
      </c>
      <c r="R29" s="4">
        <f t="shared" si="5"/>
        <v>-0.10758082658359758</v>
      </c>
    </row>
    <row r="30" spans="1:18" ht="23.1" customHeight="1">
      <c r="A30" s="8">
        <v>2021</v>
      </c>
      <c r="C30" s="8">
        <v>1</v>
      </c>
      <c r="E30" s="7">
        <f>+'J2 Segmen 1'!E30+'J2 Segmen 2'!E30+'J2 Segmen 3'!E30+'J2 Segmen 4'!E30</f>
        <v>448106133.42371845</v>
      </c>
      <c r="G30" s="3">
        <f t="shared" si="6"/>
        <v>-3.3808768221291419</v>
      </c>
      <c r="H30" s="4">
        <f t="shared" si="3"/>
        <v>-1.9613057499652364</v>
      </c>
      <c r="J30" s="7">
        <f>+'J2 Segmen 1'!J30+'J2 Segmen 2'!J30+'J2 Segmen 3'!J30+'J2 Segmen 4'!J30</f>
        <v>4223953.2614475777</v>
      </c>
      <c r="L30" s="3">
        <f t="shared" si="7"/>
        <v>-2.008188037765235</v>
      </c>
      <c r="M30" s="4">
        <f t="shared" si="4"/>
        <v>-0.3319533979887157</v>
      </c>
      <c r="O30" s="7">
        <f>+'J2 Segmen 1'!O30+'J2 Segmen 2'!O30+'J2 Segmen 3'!O30+'J2 Segmen 4'!O30</f>
        <v>28283391.901944432</v>
      </c>
      <c r="Q30" s="3">
        <f t="shared" si="8"/>
        <v>-3.2969013880390974</v>
      </c>
      <c r="R30" s="4">
        <f t="shared" si="5"/>
        <v>-2.1585240570992315</v>
      </c>
    </row>
    <row r="31" spans="1:18" ht="23.1" customHeight="1">
      <c r="C31" s="8">
        <v>2</v>
      </c>
      <c r="E31" s="7">
        <f>+'J2 Segmen 1'!E31+'J2 Segmen 2'!E31+'J2 Segmen 3'!E31+'J2 Segmen 4'!E31</f>
        <v>424230000.51418811</v>
      </c>
      <c r="G31" s="3">
        <f t="shared" si="6"/>
        <v>19.811466339344431</v>
      </c>
      <c r="H31" s="4">
        <f t="shared" si="3"/>
        <v>-5.3282316684903801</v>
      </c>
      <c r="J31" s="7">
        <f>+'J2 Segmen 1'!J31+'J2 Segmen 2'!J31+'J2 Segmen 3'!J31+'J2 Segmen 4'!J31</f>
        <v>4176998.9974261806</v>
      </c>
      <c r="L31" s="3">
        <f t="shared" si="7"/>
        <v>-0.24495571877167777</v>
      </c>
      <c r="M31" s="4">
        <f t="shared" si="4"/>
        <v>-1.1116189293558953</v>
      </c>
      <c r="O31" s="7">
        <f>+'J2 Segmen 1'!O31+'J2 Segmen 2'!O31+'J2 Segmen 3'!O31+'J2 Segmen 4'!O31</f>
        <v>27708165.703481942</v>
      </c>
      <c r="Q31" s="3">
        <f t="shared" si="8"/>
        <v>1.7324662632890009</v>
      </c>
      <c r="R31" s="4">
        <f t="shared" si="5"/>
        <v>-2.0337949580331083</v>
      </c>
    </row>
    <row r="32" spans="1:18" ht="23.1" customHeight="1">
      <c r="C32" s="8">
        <v>3</v>
      </c>
      <c r="E32" s="7">
        <f>+'J2 Segmen 1'!E32+'J2 Segmen 2'!E32+'J2 Segmen 3'!E32+'J2 Segmen 4'!E32</f>
        <v>408485359.9928537</v>
      </c>
      <c r="G32" s="3">
        <f t="shared" si="6"/>
        <v>-9.2687544021270227</v>
      </c>
      <c r="H32" s="4">
        <f t="shared" si="3"/>
        <v>-3.7113453792167239</v>
      </c>
      <c r="J32" s="7">
        <f>+'J2 Segmen 1'!J32+'J2 Segmen 2'!J32+'J2 Segmen 3'!J32+'J2 Segmen 4'!J32</f>
        <v>4165178.6907563102</v>
      </c>
      <c r="L32" s="3">
        <f t="shared" si="7"/>
        <v>-2.0085625068967383</v>
      </c>
      <c r="M32" s="4">
        <f t="shared" si="4"/>
        <v>-0.28298562382116366</v>
      </c>
      <c r="O32" s="7">
        <f>+'J2 Segmen 1'!O32+'J2 Segmen 2'!O32+'J2 Segmen 3'!O32+'J2 Segmen 4'!O32</f>
        <v>28141147.176510058</v>
      </c>
      <c r="Q32" s="3">
        <f t="shared" si="8"/>
        <v>-2.7553242437136527</v>
      </c>
      <c r="R32" s="4">
        <f t="shared" si="5"/>
        <v>1.5626493563726029</v>
      </c>
    </row>
    <row r="33" spans="1:18" ht="23.1" customHeight="1">
      <c r="C33" s="8">
        <v>4</v>
      </c>
      <c r="E33" s="7">
        <f>+'J2 Segmen 1'!E33+'J2 Segmen 2'!E33+'J2 Segmen 3'!E33+'J2 Segmen 4'!E33</f>
        <v>479549694.33744395</v>
      </c>
      <c r="G33" s="3">
        <f t="shared" si="6"/>
        <v>4.9180592589447514</v>
      </c>
      <c r="H33" s="4">
        <f t="shared" si="3"/>
        <v>17.397033359000559</v>
      </c>
      <c r="J33" s="7">
        <f>+'J2 Segmen 1'!J33+'J2 Segmen 2'!J33+'J2 Segmen 3'!J33+'J2 Segmen 4'!J33</f>
        <v>4241633.6582026705</v>
      </c>
      <c r="L33" s="3">
        <f t="shared" si="7"/>
        <v>8.5231759766735138E-2</v>
      </c>
      <c r="M33" s="4">
        <f t="shared" si="4"/>
        <v>1.8355747285472956</v>
      </c>
      <c r="O33" s="7">
        <f>+'J2 Segmen 1'!O33+'J2 Segmen 2'!O33+'J2 Segmen 3'!O33+'J2 Segmen 4'!O33</f>
        <v>29252651.998011719</v>
      </c>
      <c r="Q33" s="3">
        <f t="shared" si="8"/>
        <v>1.194462695711751</v>
      </c>
      <c r="R33" s="4">
        <f t="shared" si="5"/>
        <v>3.9497495056969534</v>
      </c>
    </row>
    <row r="34" spans="1:18" ht="23.1" customHeight="1">
      <c r="A34" s="8">
        <v>2022</v>
      </c>
      <c r="C34" s="8">
        <v>1</v>
      </c>
      <c r="E34" s="7">
        <f>+'J2 Segmen 1'!E34+'J2 Segmen 2'!E34+'J2 Segmen 3'!E34+'J2 Segmen 4'!E34</f>
        <v>495466495.97515714</v>
      </c>
      <c r="G34" s="3">
        <f t="shared" si="6"/>
        <v>10.569005648190011</v>
      </c>
      <c r="H34" s="4">
        <f t="shared" si="3"/>
        <v>3.3191141242836508</v>
      </c>
      <c r="J34" s="7">
        <f>+'J2 Segmen 1'!J34+'J2 Segmen 2'!J34+'J2 Segmen 3'!J34+'J2 Segmen 4'!J34</f>
        <v>4281689.2662288034</v>
      </c>
      <c r="L34" s="3">
        <f t="shared" si="7"/>
        <v>1.3668712982264131</v>
      </c>
      <c r="M34" s="4">
        <f t="shared" si="4"/>
        <v>0.94434388383992651</v>
      </c>
      <c r="O34" s="7">
        <f>+'J2 Segmen 1'!O34+'J2 Segmen 2'!O34+'J2 Segmen 3'!O34+'J2 Segmen 4'!O34</f>
        <v>29881544.253598038</v>
      </c>
      <c r="Q34" s="3">
        <f t="shared" si="8"/>
        <v>5.6504974975923439</v>
      </c>
      <c r="R34" s="4">
        <f t="shared" si="5"/>
        <v>2.1498640725943874</v>
      </c>
    </row>
    <row r="35" spans="1:18" ht="23.1" customHeight="1">
      <c r="C35" s="8">
        <v>2</v>
      </c>
      <c r="E35" s="7">
        <f>+'J2 Segmen 1'!E35+'J2 Segmen 2'!E35+'J2 Segmen 3'!E35+'J2 Segmen 4'!E35</f>
        <v>531416793.24582648</v>
      </c>
      <c r="G35" s="3">
        <f t="shared" si="6"/>
        <v>25.266198194781751</v>
      </c>
      <c r="H35" s="4">
        <f t="shared" si="3"/>
        <v>7.2558482889773179</v>
      </c>
      <c r="J35" s="7">
        <f>+'J2 Segmen 1'!J35+'J2 Segmen 2'!J35+'J2 Segmen 3'!J35+'J2 Segmen 4'!J35</f>
        <v>4316237.6565332636</v>
      </c>
      <c r="L35" s="3">
        <f t="shared" si="7"/>
        <v>3.3334616358031255</v>
      </c>
      <c r="M35" s="4">
        <f t="shared" si="4"/>
        <v>0.806886912064253</v>
      </c>
      <c r="O35" s="7">
        <f>+'J2 Segmen 1'!O35+'J2 Segmen 2'!O35+'J2 Segmen 3'!O35+'J2 Segmen 4'!O35</f>
        <v>30330613.453845639</v>
      </c>
      <c r="Q35" s="3">
        <f t="shared" si="8"/>
        <v>9.4645303425269667</v>
      </c>
      <c r="R35" s="4">
        <f t="shared" si="5"/>
        <v>1.5028313009409766</v>
      </c>
    </row>
    <row r="36" spans="1:18" ht="23.1" customHeight="1">
      <c r="C36" s="8">
        <v>3</v>
      </c>
      <c r="E36" s="7">
        <f>+'J2 Segmen 1'!E36+'J2 Segmen 2'!E36+'J2 Segmen 3'!E36+'J2 Segmen 4'!E36</f>
        <v>542767194.74143243</v>
      </c>
      <c r="G36" s="3">
        <f t="shared" si="6"/>
        <v>32.873108292284449</v>
      </c>
      <c r="H36" s="4">
        <f t="shared" si="3"/>
        <v>2.135875576358659</v>
      </c>
      <c r="J36" s="7">
        <f>+'J2 Segmen 1'!J36+'J2 Segmen 2'!J36+'J2 Segmen 3'!J36+'J2 Segmen 4'!J36</f>
        <v>4334745.6834724629</v>
      </c>
      <c r="L36" s="3">
        <f t="shared" si="7"/>
        <v>4.0710616591904891</v>
      </c>
      <c r="M36" s="4">
        <f t="shared" si="4"/>
        <v>0.42879999694143134</v>
      </c>
      <c r="O36" s="7">
        <f>+'J2 Segmen 1'!O36+'J2 Segmen 2'!O36+'J2 Segmen 3'!O36+'J2 Segmen 4'!O36</f>
        <v>30688028.176066235</v>
      </c>
      <c r="Q36" s="3">
        <f t="shared" si="8"/>
        <v>9.0503808660725262</v>
      </c>
      <c r="R36" s="4">
        <f t="shared" si="5"/>
        <v>1.1783959555070611</v>
      </c>
    </row>
    <row r="37" spans="1:18" ht="23.1" customHeight="1">
      <c r="C37" s="8">
        <v>4</v>
      </c>
      <c r="E37" s="7">
        <f>+'J2 Segmen 1'!E37+'J2 Segmen 2'!E37+'J2 Segmen 3'!E37+'J2 Segmen 4'!E37</f>
        <v>554826999.63336432</v>
      </c>
      <c r="G37" s="3">
        <f t="shared" si="6"/>
        <v>15.69749833746117</v>
      </c>
      <c r="H37" s="4">
        <f t="shared" si="3"/>
        <v>2.2219111635287891</v>
      </c>
      <c r="J37" s="7">
        <f>+'J2 Segmen 1'!J37+'J2 Segmen 2'!J37+'J2 Segmen 3'!J37+'J2 Segmen 4'!J37</f>
        <v>4358211.7356548253</v>
      </c>
      <c r="L37" s="3">
        <f t="shared" si="7"/>
        <v>2.7484239999536753</v>
      </c>
      <c r="M37" s="4">
        <f t="shared" si="4"/>
        <v>0.54134784127783941</v>
      </c>
      <c r="O37" s="7">
        <f>+'J2 Segmen 1'!O37+'J2 Segmen 2'!O37+'J2 Segmen 3'!O37+'J2 Segmen 4'!O37</f>
        <v>31033429.472561277</v>
      </c>
      <c r="Q37" s="3">
        <f t="shared" si="8"/>
        <v>6.087576178291787</v>
      </c>
      <c r="R37" s="4">
        <f t="shared" si="5"/>
        <v>1.1255245678001069</v>
      </c>
    </row>
    <row r="38" spans="1:18" ht="23.1" customHeight="1">
      <c r="A38" s="8">
        <v>2023</v>
      </c>
      <c r="C38" s="8">
        <v>1</v>
      </c>
      <c r="E38" s="7">
        <f>+'J2 Segmen 1'!E38+'J2 Segmen 2'!E38+'J2 Segmen 3'!E38+'J2 Segmen 4'!E38</f>
        <v>560269271.78574622</v>
      </c>
      <c r="G38" s="3">
        <f t="shared" si="6"/>
        <v>13.079143864823163</v>
      </c>
      <c r="H38" s="4">
        <f t="shared" si="3"/>
        <v>0.98089533421736874</v>
      </c>
      <c r="J38" s="7">
        <f>+'J2 Segmen 1'!J38+'J2 Segmen 2'!J38+'J2 Segmen 3'!J38+'J2 Segmen 4'!J38</f>
        <v>4371171.5141391028</v>
      </c>
      <c r="L38" s="3">
        <f t="shared" si="7"/>
        <v>2.0898818748029457</v>
      </c>
      <c r="M38" s="4">
        <f t="shared" si="4"/>
        <v>0.297364590578586</v>
      </c>
      <c r="O38" s="7">
        <f>+'J2 Segmen 1'!O38+'J2 Segmen 2'!O38+'J2 Segmen 3'!O38+'J2 Segmen 4'!O38</f>
        <v>31260663.380223975</v>
      </c>
      <c r="Q38" s="3">
        <f t="shared" si="8"/>
        <v>4.6152873322799381</v>
      </c>
      <c r="R38" s="4">
        <f t="shared" si="5"/>
        <v>0.73222299798869628</v>
      </c>
    </row>
    <row r="39" spans="1:18" ht="23.1" customHeight="1">
      <c r="C39" s="8">
        <v>2</v>
      </c>
      <c r="E39" s="7">
        <f>+'J2 Segmen 1'!E39+'J2 Segmen 2'!E39+'J2 Segmen 3'!E39+'J2 Segmen 4'!E39</f>
        <v>568269154.4508729</v>
      </c>
      <c r="G39" s="3">
        <f t="shared" si="6"/>
        <v>6.9347377940310873</v>
      </c>
      <c r="H39" s="4">
        <f t="shared" si="3"/>
        <v>1.4278638983052927</v>
      </c>
      <c r="J39" s="7">
        <f>+'J2 Segmen 1'!J39+'J2 Segmen 2'!J39+'J2 Segmen 3'!J39+'J2 Segmen 4'!J39</f>
        <v>4389769.6285946704</v>
      </c>
      <c r="L39" s="3">
        <f t="shared" si="7"/>
        <v>1.7036126810604513</v>
      </c>
      <c r="M39" s="4">
        <f t="shared" si="4"/>
        <v>0.42547208215029109</v>
      </c>
      <c r="O39" s="7">
        <f>+'J2 Segmen 1'!O39+'J2 Segmen 2'!O39+'J2 Segmen 3'!O39+'J2 Segmen 4'!O39</f>
        <v>31509910.6968932</v>
      </c>
      <c r="Q39" s="3">
        <f t="shared" si="8"/>
        <v>3.8881417444527111</v>
      </c>
      <c r="R39" s="4">
        <f t="shared" si="5"/>
        <v>0.79731934552260686</v>
      </c>
    </row>
    <row r="40" spans="1:18" ht="23.1" customHeight="1">
      <c r="C40" s="8">
        <v>3</v>
      </c>
      <c r="E40" s="7">
        <f>+'J2 Segmen 1'!E40+'J2 Segmen 2'!E40+'J2 Segmen 3'!E40+'J2 Segmen 4'!E40</f>
        <v>584044353.82997549</v>
      </c>
      <c r="G40" s="3">
        <f t="shared" si="6"/>
        <v>7.6049472938774398</v>
      </c>
      <c r="H40" s="4">
        <f t="shared" si="3"/>
        <v>2.7760083853832329</v>
      </c>
      <c r="J40" s="7">
        <f>+'J2 Segmen 1'!J40+'J2 Segmen 2'!J40+'J2 Segmen 3'!J40+'J2 Segmen 4'!J40</f>
        <v>4414151</v>
      </c>
      <c r="L40" s="3">
        <f t="shared" si="7"/>
        <v>1.8318333375425988</v>
      </c>
      <c r="M40" s="4">
        <f t="shared" si="4"/>
        <v>0.55541346057230712</v>
      </c>
      <c r="O40" s="7">
        <f>+'J2 Segmen 1'!O40+'J2 Segmen 2'!O40+'J2 Segmen 3'!O40+'J2 Segmen 4'!O40</f>
        <v>31795367.840198405</v>
      </c>
      <c r="Q40" s="3">
        <f t="shared" si="8"/>
        <v>3.6083767186964266</v>
      </c>
      <c r="R40" s="4">
        <f t="shared" si="5"/>
        <v>0.90592812544323387</v>
      </c>
    </row>
    <row r="41" spans="1:18" ht="23.1" customHeight="1">
      <c r="C41" s="8">
        <v>4</v>
      </c>
      <c r="E41" s="7">
        <f>+'J2 Segmen 1'!E41+'J2 Segmen 2'!E41+'J2 Segmen 3'!E41+'J2 Segmen 4'!E41</f>
        <v>591392463.6038624</v>
      </c>
      <c r="G41" s="3">
        <f t="shared" si="6"/>
        <v>6.5904262039628403</v>
      </c>
      <c r="H41" s="4">
        <f t="shared" si="3"/>
        <v>1.2581424211535186</v>
      </c>
      <c r="J41" s="7">
        <f>+'J2 Segmen 1'!J41+'J2 Segmen 2'!J41+'J2 Segmen 3'!J41+'J2 Segmen 4'!J41</f>
        <v>4437585</v>
      </c>
      <c r="L41" s="3">
        <f t="shared" si="7"/>
        <v>1.8212346980716054</v>
      </c>
      <c r="M41" s="4">
        <f t="shared" si="4"/>
        <v>0.53088351531245248</v>
      </c>
      <c r="O41" s="7">
        <f>+'J2 Segmen 1'!O41+'J2 Segmen 2'!O41+'J2 Segmen 3'!O41+'J2 Segmen 4'!O41</f>
        <v>32047189.082521748</v>
      </c>
      <c r="Q41" s="3">
        <f t="shared" si="8"/>
        <v>3.2666696114163063</v>
      </c>
      <c r="R41" s="4">
        <f t="shared" si="5"/>
        <v>0.79200606701259613</v>
      </c>
    </row>
    <row r="42" spans="1:18" ht="23.1" customHeight="1">
      <c r="A42" s="8">
        <v>2024</v>
      </c>
      <c r="C42" s="8">
        <v>1</v>
      </c>
      <c r="E42" s="7">
        <f>+'J2 Segmen 1'!E42+'J2 Segmen 2'!E42+'J2 Segmen 3'!E42+'J2 Segmen 4'!E42</f>
        <v>594528216.63162601</v>
      </c>
      <c r="G42" s="3">
        <f t="shared" si="6"/>
        <v>6.1147285012947972</v>
      </c>
      <c r="H42" s="4">
        <f t="shared" si="3"/>
        <v>0.53023215897185505</v>
      </c>
      <c r="J42" s="7">
        <f>+'J2 Segmen 1'!J42+'J2 Segmen 2'!J42+'J2 Segmen 3'!J42+'J2 Segmen 4'!J42</f>
        <v>4443364</v>
      </c>
      <c r="L42" s="3">
        <f t="shared" si="7"/>
        <v>1.6515592130709411</v>
      </c>
      <c r="M42" s="4">
        <f t="shared" si="4"/>
        <v>0.13022849139792125</v>
      </c>
      <c r="O42" s="7">
        <f>+'J2 Segmen 1'!O42+'J2 Segmen 2'!O42+'J2 Segmen 3'!O42+'J2 Segmen 4'!O42</f>
        <v>32287649.765241358</v>
      </c>
      <c r="Q42" s="3">
        <f t="shared" si="8"/>
        <v>3.2852354171954978</v>
      </c>
      <c r="R42" s="4">
        <f t="shared" si="5"/>
        <v>0.75033314809740403</v>
      </c>
    </row>
    <row r="43" spans="1:18" ht="23.1" customHeight="1">
      <c r="C43" s="8">
        <v>2</v>
      </c>
      <c r="E43" s="7">
        <f>+'J2 Segmen 1'!E43+'J2 Segmen 2'!E43+'J2 Segmen 3'!E43+'J2 Segmen 4'!E43</f>
        <v>607103132.51470518</v>
      </c>
      <c r="G43" s="3">
        <f t="shared" si="6"/>
        <v>6.833729714110226</v>
      </c>
      <c r="H43" s="4">
        <f t="shared" si="3"/>
        <v>2.1151083382255464</v>
      </c>
      <c r="J43" s="7">
        <f>+'J2 Segmen 1'!J43+'J2 Segmen 2'!J43+'J2 Segmen 3'!J43+'J2 Segmen 4'!J43</f>
        <v>4463509.9658746812</v>
      </c>
      <c r="L43" s="3">
        <f t="shared" si="7"/>
        <v>1.6798224854368549</v>
      </c>
      <c r="M43" s="4">
        <f t="shared" si="4"/>
        <v>0.45339445237169151</v>
      </c>
      <c r="O43" s="7">
        <f>+'J2 Segmen 1'!O43+'J2 Segmen 2'!O43+'J2 Segmen 3'!O43+'J2 Segmen 4'!O43</f>
        <v>32610413.008309215</v>
      </c>
      <c r="Q43" s="3">
        <f t="shared" si="8"/>
        <v>3.4925592839732289</v>
      </c>
      <c r="R43" s="4">
        <f t="shared" si="5"/>
        <v>0.99964923249173943</v>
      </c>
    </row>
    <row r="44" spans="1:18" ht="23.1" customHeight="1">
      <c r="C44" s="8">
        <v>3</v>
      </c>
      <c r="E44" s="7">
        <f>+'J2 Segmen 1'!E44+'J2 Segmen 2'!E44+'J2 Segmen 3'!E44+'J2 Segmen 4'!E44</f>
        <v>618493070.97041321</v>
      </c>
      <c r="G44" s="3">
        <f t="shared" si="6"/>
        <v>5.8983049685411792</v>
      </c>
      <c r="H44" s="4">
        <f t="shared" si="3"/>
        <v>1.8761126150888652</v>
      </c>
      <c r="J44" s="7">
        <f>+'J2 Segmen 1'!J44+'J2 Segmen 2'!J44+'J2 Segmen 3'!J44+'J2 Segmen 4'!J44</f>
        <v>4489123.0833676122</v>
      </c>
      <c r="L44" s="3">
        <f t="shared" si="7"/>
        <v>1.6984485435050267</v>
      </c>
      <c r="M44" s="4">
        <f t="shared" si="4"/>
        <v>0.57383354554494392</v>
      </c>
      <c r="O44" s="7">
        <f>+'J2 Segmen 1'!O44+'J2 Segmen 2'!O44+'J2 Segmen 3'!O44+'J2 Segmen 4'!O44</f>
        <v>32987860.994156063</v>
      </c>
      <c r="Q44" s="3">
        <f t="shared" si="8"/>
        <v>3.7505247932688057</v>
      </c>
      <c r="R44" s="4">
        <f t="shared" si="5"/>
        <v>1.1574461990121687</v>
      </c>
    </row>
    <row r="45" spans="1:18" ht="23.1" customHeight="1">
      <c r="C45" s="8">
        <v>4</v>
      </c>
      <c r="E45" s="7">
        <f>+'J2 Segmen 1'!E45+'J2 Segmen 2'!E45+'J2 Segmen 3'!E45+'J2 Segmen 4'!E45</f>
        <v>627852942.43286109</v>
      </c>
      <c r="G45" s="3">
        <f t="shared" si="6"/>
        <v>6.1651916574678056</v>
      </c>
      <c r="H45" s="4">
        <f t="shared" si="3"/>
        <v>1.5133348944010416</v>
      </c>
      <c r="J45" s="7">
        <f>+'J2 Segmen 1'!J45+'J2 Segmen 2'!J45+'J2 Segmen 3'!J45+'J2 Segmen 4'!J45</f>
        <v>4515205</v>
      </c>
      <c r="L45" s="3">
        <f t="shared" si="7"/>
        <v>1.7491495937542512</v>
      </c>
      <c r="M45" s="4">
        <f t="shared" si="4"/>
        <v>0.58100248418275768</v>
      </c>
      <c r="O45" s="7">
        <f>+'J2 Segmen 1'!O45+'J2 Segmen 2'!O45+'J2 Segmen 3'!O45+'J2 Segmen 4'!O45</f>
        <v>33292941.92322205</v>
      </c>
      <c r="Q45" s="3">
        <f t="shared" si="8"/>
        <v>3.8872452666362634</v>
      </c>
      <c r="R45" s="4">
        <f t="shared" si="5"/>
        <v>0.92482786052734411</v>
      </c>
    </row>
    <row r="46" spans="1:18" ht="23.1" customHeight="1">
      <c r="A46" s="8">
        <v>2025</v>
      </c>
      <c r="C46" s="103" t="s">
        <v>124</v>
      </c>
      <c r="E46" s="7">
        <f>+'J2 Segmen 1'!E46+'J2 Segmen 2'!E46+'J2 Segmen 3'!E46+'J2 Segmen 4'!E46</f>
        <v>630994339.24299252</v>
      </c>
      <c r="G46" s="3">
        <f t="shared" si="6"/>
        <v>6.1336235339627621</v>
      </c>
      <c r="H46" s="4">
        <f t="shared" si="3"/>
        <v>0.50033958556583435</v>
      </c>
      <c r="J46" s="7">
        <f>+'J2 Segmen 1'!J46+'J2 Segmen 2'!J46+'J2 Segmen 3'!J46+'J2 Segmen 4'!J46</f>
        <v>4527325</v>
      </c>
      <c r="L46" s="3">
        <f t="shared" si="7"/>
        <v>1.8895818573495315</v>
      </c>
      <c r="M46" s="4">
        <f t="shared" si="4"/>
        <v>0.26842635052006791</v>
      </c>
      <c r="O46" s="7">
        <f>+'J2 Segmen 1'!O46+'J2 Segmen 2'!O46+'J2 Segmen 3'!O46+'J2 Segmen 4'!O46</f>
        <v>33616990.245518267</v>
      </c>
      <c r="Q46" s="3">
        <f t="shared" si="8"/>
        <v>4.1171794476908108</v>
      </c>
      <c r="R46" s="4">
        <f t="shared" si="5"/>
        <v>0.973324385221086</v>
      </c>
    </row>
    <row r="47" spans="1:18" ht="23.1" customHeight="1">
      <c r="A47" s="61"/>
      <c r="B47" s="13"/>
      <c r="C47" s="103" t="s">
        <v>125</v>
      </c>
      <c r="D47" s="13"/>
      <c r="E47" s="64">
        <f>+'J2 Segmen 1'!E47+'J2 Segmen 2'!E47+'J2 Segmen 3'!E47+'J2 Segmen 4'!E47</f>
        <v>642731860.0164566</v>
      </c>
      <c r="F47" s="13"/>
      <c r="G47" s="65">
        <f t="shared" si="6"/>
        <v>5.8686449786830019</v>
      </c>
      <c r="H47" s="4">
        <f t="shared" si="3"/>
        <v>1.8601626105783531</v>
      </c>
      <c r="I47" s="13"/>
      <c r="J47" s="64">
        <f>+'J2 Segmen 1'!J47+'J2 Segmen 2'!J47+'J2 Segmen 3'!J47+'J2 Segmen 4'!J47</f>
        <v>4556103</v>
      </c>
      <c r="K47" s="13"/>
      <c r="L47" s="65">
        <f t="shared" si="7"/>
        <v>2.0744444357294833</v>
      </c>
      <c r="M47" s="4">
        <f t="shared" si="4"/>
        <v>0.63565129519087549</v>
      </c>
      <c r="N47" s="13"/>
      <c r="O47" s="64">
        <f>+'J2 Segmen 1'!O47+'J2 Segmen 2'!O47+'J2 Segmen 3'!O47+'J2 Segmen 4'!O47</f>
        <v>33995479.545953885</v>
      </c>
      <c r="P47" s="66"/>
      <c r="Q47" s="65">
        <f t="shared" si="8"/>
        <v>4.2473136948365298</v>
      </c>
      <c r="R47" s="4">
        <f t="shared" si="5"/>
        <v>1.1258869329805021</v>
      </c>
    </row>
    <row r="48" spans="1:18" ht="23.1" customHeight="1">
      <c r="A48" s="70"/>
      <c r="B48" s="13"/>
      <c r="C48" s="70" t="s">
        <v>120</v>
      </c>
      <c r="D48" s="13"/>
      <c r="E48" s="64">
        <f>+'J2 Segmen 1'!E48+'J2 Segmen 2'!E48+'J2 Segmen 3'!E48+'J2 Segmen 4'!E48</f>
        <v>659858111.38625836</v>
      </c>
      <c r="F48" s="13"/>
      <c r="G48" s="65">
        <f t="shared" ref="G48" si="9">(E48/E44-1)*100</f>
        <v>6.6880361894666951</v>
      </c>
      <c r="H48" s="4">
        <f t="shared" ref="H48" si="10">(E48/E47-1)*100</f>
        <v>2.6646028359887497</v>
      </c>
      <c r="I48" s="13"/>
      <c r="J48" s="64">
        <f>+'J2 Segmen 1'!J48+'J2 Segmen 2'!J48+'J2 Segmen 3'!J48+'J2 Segmen 4'!J48</f>
        <v>4595948</v>
      </c>
      <c r="K48" s="13"/>
      <c r="L48" s="65">
        <f t="shared" ref="L48" si="11">(J48/J44-1)*100</f>
        <v>2.3796388436792659</v>
      </c>
      <c r="M48" s="4">
        <f t="shared" ref="M48" si="12">(J48/J47-1)*100</f>
        <v>0.87454124720183213</v>
      </c>
      <c r="N48" s="13"/>
      <c r="O48" s="64">
        <f>+'J2 Segmen 1'!O48+'J2 Segmen 2'!O48+'J2 Segmen 3'!O48+'J2 Segmen 4'!O48</f>
        <v>34532500.389264807</v>
      </c>
      <c r="P48" s="66"/>
      <c r="Q48" s="65">
        <f t="shared" ref="Q48" si="13">(O48/O44-1)*100</f>
        <v>4.6824478719077467</v>
      </c>
      <c r="R48" s="4">
        <f t="shared" ref="R48" si="14">(O48/O47-1)*100</f>
        <v>1.5796830945861373</v>
      </c>
    </row>
    <row r="49" spans="1:18" ht="23.1" customHeight="1" thickBot="1">
      <c r="A49" s="27"/>
      <c r="B49" s="23"/>
      <c r="C49" s="27" t="s">
        <v>121</v>
      </c>
      <c r="D49" s="23"/>
      <c r="E49" s="24">
        <f>+'J2 Segmen 1'!E49+'J2 Segmen 2'!E49+'J2 Segmen 3'!E49+'J2 Segmen 4'!E49</f>
        <v>677814659.69935632</v>
      </c>
      <c r="F49" s="23"/>
      <c r="G49" s="32">
        <f t="shared" ref="G49" si="15">(E49/E45-1)*100</f>
        <v>7.9575508673892736</v>
      </c>
      <c r="H49" s="33">
        <f t="shared" ref="H49" si="16">(E49/E48-1)*100</f>
        <v>2.7212741653465544</v>
      </c>
      <c r="I49" s="23"/>
      <c r="J49" s="69">
        <f>+'J2 Segmen 1'!J49+'J2 Segmen 2'!J49+'J2 Segmen 3'!J49+'J2 Segmen 4'!J49</f>
        <v>4628583.3000420947</v>
      </c>
      <c r="K49" s="23"/>
      <c r="L49" s="32">
        <f t="shared" ref="L49" si="17">(J49/J45-1)*100</f>
        <v>2.5110332762763754</v>
      </c>
      <c r="M49" s="33">
        <f t="shared" ref="M49" si="18">(J49/J48-1)*100</f>
        <v>0.71008853977665432</v>
      </c>
      <c r="N49" s="23"/>
      <c r="O49" s="24">
        <f>+'J2 Segmen 1'!O49+'J2 Segmen 2'!O49+'J2 Segmen 3'!O49+'J2 Segmen 4'!O49</f>
        <v>34968797.848991871</v>
      </c>
      <c r="P49" s="25"/>
      <c r="Q49" s="32">
        <f t="shared" ref="Q49" si="19">(O49/O45-1)*100</f>
        <v>5.0336672848995123</v>
      </c>
      <c r="R49" s="33">
        <f t="shared" ref="R49" si="20">(O49/O48-1)*100</f>
        <v>1.2634401065921619</v>
      </c>
    </row>
    <row r="50" spans="1:18" ht="23.1" customHeight="1">
      <c r="A50" s="54" t="s">
        <v>19</v>
      </c>
    </row>
    <row r="51" spans="1:18" ht="29.1" customHeight="1">
      <c r="A51" s="109" t="s">
        <v>20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</row>
    <row r="53" spans="1:18" ht="46.5" customHeight="1">
      <c r="A53" s="104" t="s">
        <v>21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</row>
  </sheetData>
  <sheetProtection algorithmName="SHA-512" hashValue="s6Vp6AqwlWVPD6wz3WQ7TZG17tXYbVpjIIjGxJSdq584Iv8VaH1mdR9fcG2A22dUCvw+82jhTDtyi7vf17S6sQ==" saltValue="jod/35pHYz4FGTtaJi1y9w==" spinCount="100000" sheet="1" formatCells="0" formatColumns="0" formatRows="0" insertColumns="0" insertRows="0" insertHyperlinks="0" deleteColumns="0" deleteRows="0" sort="0" autoFilter="0" pivotTables="0"/>
  <mergeCells count="7">
    <mergeCell ref="A53:R53"/>
    <mergeCell ref="G8:H8"/>
    <mergeCell ref="L8:M8"/>
    <mergeCell ref="Q8:R8"/>
    <mergeCell ref="A2:R2"/>
    <mergeCell ref="A3:R3"/>
    <mergeCell ref="A51:Q51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821D-2304-4ABC-AE83-C53070B1CA6F}">
  <sheetPr codeName="Sheet10">
    <tabColor rgb="FFFFFF00"/>
  </sheetPr>
  <dimension ref="A2:S49"/>
  <sheetViews>
    <sheetView view="pageBreakPreview" zoomScale="68" zoomScaleNormal="100" zoomScaleSheetLayoutView="68" workbookViewId="0">
      <pane ySplit="12" topLeftCell="A38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463</v>
      </c>
      <c r="B11" s="35"/>
      <c r="C11" s="35" t="s">
        <v>41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42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116493167.376932</v>
      </c>
      <c r="F14" s="5"/>
      <c r="G14" s="29"/>
      <c r="H14" s="5"/>
      <c r="I14" s="5"/>
      <c r="J14" s="34">
        <f>J25</f>
        <v>96344</v>
      </c>
      <c r="K14" s="5"/>
      <c r="L14" s="29"/>
      <c r="M14" s="5"/>
      <c r="N14" s="5"/>
      <c r="O14" s="34">
        <f>+O22+O23+O24+O25</f>
        <v>3202060.3567137839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120618737.86633331</v>
      </c>
      <c r="F15" s="5"/>
      <c r="G15" s="29">
        <f t="shared" ref="G15:G16" si="0">((E15/E14)-1)*100</f>
        <v>3.5414699267746652</v>
      </c>
      <c r="H15" s="5"/>
      <c r="I15" s="5"/>
      <c r="J15" s="34">
        <f>J29</f>
        <v>98130</v>
      </c>
      <c r="K15" s="5"/>
      <c r="L15" s="29">
        <f t="shared" ref="L15:L16" si="1">((J15/J14)-1)*100</f>
        <v>1.8537739765839056</v>
      </c>
      <c r="M15" s="5"/>
      <c r="N15" s="5"/>
      <c r="O15" s="34">
        <f>+O26+O27+O28+O29</f>
        <v>3198689.988497973</v>
      </c>
      <c r="P15" s="1"/>
      <c r="Q15" s="29">
        <f t="shared" ref="Q15:Q16" si="2">((O15/O14)-1)*100</f>
        <v>-0.10525623630873726</v>
      </c>
      <c r="R15" s="5"/>
    </row>
    <row r="16" spans="1:19" ht="23.1" customHeight="1">
      <c r="A16" s="8">
        <v>2021</v>
      </c>
      <c r="E16" s="34">
        <f>+E30+E31+E32+E33</f>
        <v>127832408.3892532</v>
      </c>
      <c r="F16" s="5"/>
      <c r="G16" s="29">
        <f t="shared" si="0"/>
        <v>5.9805554680185002</v>
      </c>
      <c r="H16" s="5"/>
      <c r="I16" s="5"/>
      <c r="J16" s="34">
        <f>J33</f>
        <v>100396</v>
      </c>
      <c r="K16" s="5"/>
      <c r="L16" s="29">
        <f t="shared" si="1"/>
        <v>2.3091816977478752</v>
      </c>
      <c r="M16" s="5"/>
      <c r="N16" s="5"/>
      <c r="O16" s="34">
        <f>+O30+O31+O32+O33</f>
        <v>3249618.1156187239</v>
      </c>
      <c r="P16" s="1"/>
      <c r="Q16" s="29">
        <f t="shared" si="2"/>
        <v>1.5921557670134145</v>
      </c>
      <c r="R16" s="5"/>
    </row>
    <row r="17" spans="1:18" ht="23.1" customHeight="1">
      <c r="A17" s="8">
        <v>2022</v>
      </c>
      <c r="E17" s="34">
        <f>+E34+E35+E36+E37</f>
        <v>137229012.30222929</v>
      </c>
      <c r="F17" s="5"/>
      <c r="G17" s="29">
        <f>((E17/E16)-1)*100</f>
        <v>7.3507211757781965</v>
      </c>
      <c r="H17" s="5"/>
      <c r="I17" s="5"/>
      <c r="J17" s="34">
        <f>J37</f>
        <v>99948</v>
      </c>
      <c r="K17" s="5"/>
      <c r="L17" s="29">
        <f>((J17/J16)-1)*100</f>
        <v>-0.44623291764611661</v>
      </c>
      <c r="M17" s="5"/>
      <c r="N17" s="5"/>
      <c r="O17" s="34">
        <f>+O34+O35+O36+O37</f>
        <v>3458278.683517443</v>
      </c>
      <c r="P17" s="1"/>
      <c r="Q17" s="29">
        <f>((O17/O16)-1)*100</f>
        <v>6.421079661509399</v>
      </c>
      <c r="R17" s="5"/>
    </row>
    <row r="18" spans="1:18" ht="23.1" customHeight="1">
      <c r="A18" s="8">
        <v>2023</v>
      </c>
      <c r="E18" s="34">
        <f>+E38+E39+E40+E41</f>
        <v>147045998.55901152</v>
      </c>
      <c r="F18" s="5"/>
      <c r="G18" s="29">
        <f>((E18/E17)-1)*100</f>
        <v>7.153725070294592</v>
      </c>
      <c r="H18" s="5"/>
      <c r="I18" s="5"/>
      <c r="J18" s="34">
        <f>J41</f>
        <v>101633</v>
      </c>
      <c r="K18" s="5"/>
      <c r="L18" s="29">
        <f>((J18/J17)-1)*100</f>
        <v>1.6858766558610405</v>
      </c>
      <c r="M18" s="5"/>
      <c r="N18" s="5"/>
      <c r="O18" s="34">
        <f>+O38+O39+O40+O41</f>
        <v>3552388.6242091847</v>
      </c>
      <c r="P18" s="1"/>
      <c r="Q18" s="29">
        <f>((O18/O17)-1)*100</f>
        <v>2.7212942999730094</v>
      </c>
      <c r="R18" s="5"/>
    </row>
    <row r="19" spans="1:18" ht="23.1" customHeight="1">
      <c r="A19" s="8">
        <v>2024</v>
      </c>
      <c r="E19" s="34">
        <f>+E42+E43+E44+E45</f>
        <v>156467464.31680602</v>
      </c>
      <c r="F19" s="5"/>
      <c r="G19" s="29">
        <f>((E19/E18)-1)*100</f>
        <v>6.4071554820402277</v>
      </c>
      <c r="H19" s="5"/>
      <c r="I19" s="5"/>
      <c r="J19" s="34">
        <f>J45</f>
        <v>103975</v>
      </c>
      <c r="K19" s="5"/>
      <c r="L19" s="29">
        <f>((J19/J18)-1)*100</f>
        <v>2.3043696437180738</v>
      </c>
      <c r="M19" s="5"/>
      <c r="N19" s="5"/>
      <c r="O19" s="34">
        <f>+O42+O43+O44+O45</f>
        <v>3694159.9451821791</v>
      </c>
      <c r="P19" s="1"/>
      <c r="Q19" s="29">
        <f>((O19/O18)-1)*100</f>
        <v>3.9908730707793882</v>
      </c>
      <c r="R19" s="5"/>
    </row>
    <row r="20" spans="1:18" ht="23.1" customHeight="1">
      <c r="A20" s="73">
        <v>2025</v>
      </c>
      <c r="C20" s="73"/>
      <c r="E20" s="34">
        <f>+E46+E47+E48+E49</f>
        <v>167369319.38761598</v>
      </c>
      <c r="F20" s="5"/>
      <c r="G20" s="29">
        <f>((E20/E19)-1)*100</f>
        <v>6.9674900902954029</v>
      </c>
      <c r="H20" s="5"/>
      <c r="I20" s="5"/>
      <c r="J20" s="34">
        <f>J49</f>
        <v>106495</v>
      </c>
      <c r="K20" s="5"/>
      <c r="L20" s="29">
        <f>((J20/J19)-1)*100</f>
        <v>2.423659533541711</v>
      </c>
      <c r="M20" s="5"/>
      <c r="N20" s="5"/>
      <c r="O20" s="34">
        <f>+O46+O47+O48+O49</f>
        <v>3922166.097654528</v>
      </c>
      <c r="P20" s="1"/>
      <c r="Q20" s="29">
        <f>((O20/O19)-1)*100</f>
        <v>6.1720703991094972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27919722.475473098</v>
      </c>
      <c r="G22" s="3">
        <f>(E22/E16-1)*100</f>
        <v>-78.159120345713291</v>
      </c>
      <c r="H22" s="4">
        <f>(E22/E19-1)*100</f>
        <v>-82.156212093433751</v>
      </c>
      <c r="J22" s="7">
        <v>92744</v>
      </c>
      <c r="L22" s="3">
        <f>(J22/J16-1)*100</f>
        <v>-7.6218176022949109</v>
      </c>
      <c r="M22" s="4">
        <f>(J22/J19-1)*100</f>
        <v>-10.801635008415488</v>
      </c>
      <c r="O22" s="7">
        <v>776677.19186331006</v>
      </c>
      <c r="Q22" s="3">
        <f>(O22/O16-1)*100</f>
        <v>-76.099431864613678</v>
      </c>
      <c r="R22" s="4">
        <f>(O22/O19-1)*100</f>
        <v>-78.97553967915681</v>
      </c>
    </row>
    <row r="23" spans="1:18" ht="23.1" hidden="1" customHeight="1">
      <c r="C23" s="8">
        <v>2</v>
      </c>
      <c r="E23" s="7">
        <v>29033495.249193199</v>
      </c>
      <c r="G23" s="3">
        <f>(E23/E17-1)*100</f>
        <v>-78.843034164488017</v>
      </c>
      <c r="H23" s="4">
        <f t="shared" ref="H23:H47" si="3">(E23/E22-1)*100</f>
        <v>3.9891971515781721</v>
      </c>
      <c r="J23" s="7">
        <v>95206</v>
      </c>
      <c r="L23" s="3">
        <f>(J23/J17-1)*100</f>
        <v>-4.7444671229039059</v>
      </c>
      <c r="M23" s="4">
        <f t="shared" ref="M23:M47" si="4">(J23/J22-1)*100</f>
        <v>2.6546191667385477</v>
      </c>
      <c r="O23" s="7">
        <v>813709.31847146305</v>
      </c>
      <c r="Q23" s="3">
        <f>(O23/O17-1)*100</f>
        <v>-76.470684032790757</v>
      </c>
      <c r="R23" s="4">
        <f t="shared" ref="R23:R47" si="5">(O23/O22-1)*100</f>
        <v>4.7680203559615331</v>
      </c>
    </row>
    <row r="24" spans="1:18" ht="23.1" hidden="1" customHeight="1">
      <c r="C24" s="8">
        <v>3</v>
      </c>
      <c r="E24" s="7">
        <v>29868933.263572901</v>
      </c>
      <c r="G24" s="3">
        <f>(E24/E18-1)*100</f>
        <v>-79.687353918994191</v>
      </c>
      <c r="H24" s="4">
        <f t="shared" si="3"/>
        <v>2.877497205242352</v>
      </c>
      <c r="J24" s="7">
        <v>93948</v>
      </c>
      <c r="L24" s="3">
        <f>(J24/J18-1)*100</f>
        <v>-7.5615203723200182</v>
      </c>
      <c r="M24" s="4">
        <f t="shared" si="4"/>
        <v>-1.3213452933638625</v>
      </c>
      <c r="O24" s="7">
        <v>807815.74254403496</v>
      </c>
      <c r="Q24" s="3">
        <f>(O24/O18-1)*100</f>
        <v>-77.259927671233683</v>
      </c>
      <c r="R24" s="4">
        <f t="shared" si="5"/>
        <v>-0.72428517083951149</v>
      </c>
    </row>
    <row r="25" spans="1:18" ht="23.1" hidden="1" customHeight="1">
      <c r="C25" s="8">
        <v>4</v>
      </c>
      <c r="E25" s="7">
        <v>29671016.3886928</v>
      </c>
      <c r="G25" s="3">
        <f>(E25/E19-1)*100</f>
        <v>-81.036941757670022</v>
      </c>
      <c r="H25" s="4">
        <f t="shared" si="3"/>
        <v>-0.66261782144551029</v>
      </c>
      <c r="J25" s="7">
        <v>96344</v>
      </c>
      <c r="L25" s="3">
        <f>(J25/J19-1)*100</f>
        <v>-7.3392642462130286</v>
      </c>
      <c r="M25" s="4">
        <f t="shared" si="4"/>
        <v>2.5503470004683448</v>
      </c>
      <c r="O25" s="7">
        <v>803858.10383497598</v>
      </c>
      <c r="Q25" s="3">
        <f>(O25/O19-1)*100</f>
        <v>-78.239759085598195</v>
      </c>
      <c r="R25" s="4">
        <f t="shared" si="5"/>
        <v>-0.48991849262497444</v>
      </c>
    </row>
    <row r="26" spans="1:18" ht="23.1" customHeight="1">
      <c r="A26" s="8">
        <v>2020</v>
      </c>
      <c r="C26" s="8">
        <v>1</v>
      </c>
      <c r="E26" s="7">
        <v>29093802.3809186</v>
      </c>
      <c r="G26" s="3">
        <f t="shared" ref="G26:G47" si="6">(E26/E22-1)*100</f>
        <v>4.2051990540984185</v>
      </c>
      <c r="H26" s="4">
        <f t="shared" si="3"/>
        <v>-1.9453799634385538</v>
      </c>
      <c r="J26" s="7">
        <v>94877</v>
      </c>
      <c r="L26" s="3">
        <f t="shared" ref="L26:L47" si="7">(J26/J22-1)*100</f>
        <v>2.299879237470881</v>
      </c>
      <c r="M26" s="4">
        <f t="shared" si="4"/>
        <v>-1.5226687702399766</v>
      </c>
      <c r="O26" s="7">
        <v>792740.433932452</v>
      </c>
      <c r="Q26" s="3">
        <f t="shared" ref="Q26:Q47" si="8">(O26/O22-1)*100</f>
        <v>2.068200564845335</v>
      </c>
      <c r="R26" s="4">
        <f t="shared" si="5"/>
        <v>-1.383038853435048</v>
      </c>
    </row>
    <row r="27" spans="1:18" ht="23.1" customHeight="1">
      <c r="C27" s="8">
        <v>2</v>
      </c>
      <c r="E27" s="7">
        <v>29479685.983193502</v>
      </c>
      <c r="G27" s="3">
        <f t="shared" si="6"/>
        <v>1.5368137048972885</v>
      </c>
      <c r="H27" s="4">
        <f t="shared" si="3"/>
        <v>1.3263429689341244</v>
      </c>
      <c r="J27" s="7">
        <v>92518</v>
      </c>
      <c r="L27" s="3">
        <f t="shared" si="7"/>
        <v>-2.8233514694452011</v>
      </c>
      <c r="M27" s="4">
        <f t="shared" si="4"/>
        <v>-2.4863770987699874</v>
      </c>
      <c r="O27" s="7">
        <v>795122.58872463997</v>
      </c>
      <c r="Q27" s="3">
        <f t="shared" si="8"/>
        <v>-2.2841977257600843</v>
      </c>
      <c r="R27" s="4">
        <f t="shared" si="5"/>
        <v>0.30049618894436581</v>
      </c>
    </row>
    <row r="28" spans="1:18" ht="23.1" customHeight="1">
      <c r="C28" s="8">
        <v>3</v>
      </c>
      <c r="E28" s="7">
        <v>31031260.325779401</v>
      </c>
      <c r="G28" s="3">
        <f t="shared" si="6"/>
        <v>3.8914247520986267</v>
      </c>
      <c r="H28" s="4">
        <f t="shared" si="3"/>
        <v>5.2631983375618585</v>
      </c>
      <c r="J28" s="7">
        <v>95570</v>
      </c>
      <c r="L28" s="3">
        <f t="shared" si="7"/>
        <v>1.7264869928045323</v>
      </c>
      <c r="M28" s="4">
        <f t="shared" si="4"/>
        <v>3.2988175274000664</v>
      </c>
      <c r="O28" s="7">
        <v>803531.30791578698</v>
      </c>
      <c r="Q28" s="3">
        <f t="shared" si="8"/>
        <v>-0.53037275737597422</v>
      </c>
      <c r="R28" s="4">
        <f t="shared" si="5"/>
        <v>1.0575374552789896</v>
      </c>
    </row>
    <row r="29" spans="1:18" ht="23.1" customHeight="1">
      <c r="C29" s="8">
        <v>4</v>
      </c>
      <c r="E29" s="7">
        <v>31013989.1764418</v>
      </c>
      <c r="G29" s="3">
        <f t="shared" si="6"/>
        <v>4.5262109331070555</v>
      </c>
      <c r="H29" s="4">
        <f t="shared" si="3"/>
        <v>-5.5657260311958723E-2</v>
      </c>
      <c r="J29" s="7">
        <v>98130</v>
      </c>
      <c r="L29" s="3">
        <f t="shared" si="7"/>
        <v>1.8537739765839056</v>
      </c>
      <c r="M29" s="4">
        <f t="shared" si="4"/>
        <v>2.6786648529873336</v>
      </c>
      <c r="O29" s="7">
        <v>807295.65792509401</v>
      </c>
      <c r="Q29" s="3">
        <f t="shared" si="8"/>
        <v>0.42763195067867521</v>
      </c>
      <c r="R29" s="4">
        <f t="shared" si="5"/>
        <v>0.46847583562998896</v>
      </c>
    </row>
    <row r="30" spans="1:18" ht="23.1" customHeight="1">
      <c r="A30" s="8">
        <v>2021</v>
      </c>
      <c r="C30" s="8">
        <v>1</v>
      </c>
      <c r="E30" s="7">
        <v>30717554.6413013</v>
      </c>
      <c r="G30" s="3">
        <f t="shared" si="6"/>
        <v>5.5810933171377197</v>
      </c>
      <c r="H30" s="4">
        <f t="shared" si="3"/>
        <v>-0.95580911392614265</v>
      </c>
      <c r="J30" s="7">
        <v>96853</v>
      </c>
      <c r="L30" s="3">
        <f t="shared" si="7"/>
        <v>2.0826965439463718</v>
      </c>
      <c r="M30" s="4">
        <f t="shared" si="4"/>
        <v>-1.3013349638234972</v>
      </c>
      <c r="O30" s="7">
        <v>804980.52867728099</v>
      </c>
      <c r="Q30" s="3">
        <f t="shared" si="8"/>
        <v>1.5440230144577072</v>
      </c>
      <c r="R30" s="4">
        <f t="shared" si="5"/>
        <v>-0.28677588255130448</v>
      </c>
    </row>
    <row r="31" spans="1:18" ht="23.1" customHeight="1">
      <c r="C31" s="8">
        <v>2</v>
      </c>
      <c r="E31" s="7">
        <v>30804643.7090647</v>
      </c>
      <c r="G31" s="3">
        <f t="shared" si="6"/>
        <v>4.4944770667725731</v>
      </c>
      <c r="H31" s="4">
        <f t="shared" si="3"/>
        <v>0.28351562740056568</v>
      </c>
      <c r="J31" s="7">
        <v>94260</v>
      </c>
      <c r="L31" s="3">
        <f t="shared" si="7"/>
        <v>1.8828768455868117</v>
      </c>
      <c r="M31" s="4">
        <f t="shared" si="4"/>
        <v>-2.6772531568459379</v>
      </c>
      <c r="O31" s="7">
        <v>806024.67250981403</v>
      </c>
      <c r="Q31" s="3">
        <f t="shared" si="8"/>
        <v>1.3711198675239178</v>
      </c>
      <c r="R31" s="4">
        <f t="shared" si="5"/>
        <v>0.12971044582268387</v>
      </c>
    </row>
    <row r="32" spans="1:18" ht="23.1" customHeight="1">
      <c r="C32" s="8">
        <v>3</v>
      </c>
      <c r="E32" s="7">
        <v>32218076.506332502</v>
      </c>
      <c r="G32" s="3">
        <f t="shared" si="6"/>
        <v>3.8245825921776833</v>
      </c>
      <c r="H32" s="4">
        <f t="shared" si="3"/>
        <v>4.5883757352203292</v>
      </c>
      <c r="J32" s="7">
        <v>97332</v>
      </c>
      <c r="L32" s="3">
        <f t="shared" si="7"/>
        <v>1.8436747933451958</v>
      </c>
      <c r="M32" s="4">
        <f t="shared" si="4"/>
        <v>3.259070655633356</v>
      </c>
      <c r="O32" s="7">
        <v>813987.12897615205</v>
      </c>
      <c r="Q32" s="3">
        <f t="shared" si="8"/>
        <v>1.3012338109744004</v>
      </c>
      <c r="R32" s="4">
        <f t="shared" si="5"/>
        <v>0.98786758493936144</v>
      </c>
    </row>
    <row r="33" spans="1:18" ht="23.1" customHeight="1">
      <c r="C33" s="8">
        <v>4</v>
      </c>
      <c r="E33" s="7">
        <v>34092133.532554701</v>
      </c>
      <c r="G33" s="3">
        <f t="shared" si="6"/>
        <v>9.9250191215358274</v>
      </c>
      <c r="H33" s="4">
        <f t="shared" si="3"/>
        <v>5.8167874356305882</v>
      </c>
      <c r="J33" s="7">
        <v>100396</v>
      </c>
      <c r="L33" s="3">
        <f t="shared" si="7"/>
        <v>2.3091816977478752</v>
      </c>
      <c r="M33" s="4">
        <f t="shared" si="4"/>
        <v>3.1479883286072319</v>
      </c>
      <c r="O33" s="7">
        <v>824625.78545547696</v>
      </c>
      <c r="Q33" s="3">
        <f t="shared" si="8"/>
        <v>2.146689055026596</v>
      </c>
      <c r="R33" s="4">
        <f t="shared" si="5"/>
        <v>1.3069809215173311</v>
      </c>
    </row>
    <row r="34" spans="1:18" ht="23.1" customHeight="1">
      <c r="A34" s="8">
        <v>2022</v>
      </c>
      <c r="C34" s="8">
        <v>1</v>
      </c>
      <c r="E34" s="7">
        <v>33588878.533168703</v>
      </c>
      <c r="G34" s="3">
        <f t="shared" si="6"/>
        <v>9.3475015358376332</v>
      </c>
      <c r="H34" s="4">
        <f t="shared" si="3"/>
        <v>-1.4761616456342885</v>
      </c>
      <c r="J34" s="7">
        <v>98761</v>
      </c>
      <c r="L34" s="3">
        <f t="shared" si="7"/>
        <v>1.9699957667805856</v>
      </c>
      <c r="M34" s="4">
        <f t="shared" si="4"/>
        <v>-1.6285509382843899</v>
      </c>
      <c r="O34" s="7">
        <v>833054.32546684402</v>
      </c>
      <c r="Q34" s="3">
        <f t="shared" si="8"/>
        <v>3.4875125284947073</v>
      </c>
      <c r="R34" s="4">
        <f t="shared" si="5"/>
        <v>1.0221048334926319</v>
      </c>
    </row>
    <row r="35" spans="1:18" ht="23.1" customHeight="1">
      <c r="C35" s="8">
        <v>2</v>
      </c>
      <c r="E35" s="7">
        <v>33729042.845844001</v>
      </c>
      <c r="G35" s="3">
        <f t="shared" si="6"/>
        <v>9.4933710787206813</v>
      </c>
      <c r="H35" s="4">
        <f t="shared" si="3"/>
        <v>0.41729381508490704</v>
      </c>
      <c r="J35" s="7">
        <v>99254</v>
      </c>
      <c r="L35" s="3">
        <f t="shared" si="7"/>
        <v>5.2981116061956213</v>
      </c>
      <c r="M35" s="4">
        <f t="shared" si="4"/>
        <v>0.49918490092242251</v>
      </c>
      <c r="O35" s="7">
        <v>862295.93470519502</v>
      </c>
      <c r="Q35" s="3">
        <f t="shared" si="8"/>
        <v>6.9813324721391679</v>
      </c>
      <c r="R35" s="4">
        <f t="shared" si="5"/>
        <v>3.5101683460996291</v>
      </c>
    </row>
    <row r="36" spans="1:18" ht="23.1" customHeight="1">
      <c r="C36" s="8">
        <v>3</v>
      </c>
      <c r="E36" s="7">
        <v>34020376.720216103</v>
      </c>
      <c r="G36" s="3">
        <f t="shared" si="6"/>
        <v>5.5940652246243117</v>
      </c>
      <c r="H36" s="4">
        <f t="shared" si="3"/>
        <v>0.86374782617941737</v>
      </c>
      <c r="J36" s="7">
        <v>99549</v>
      </c>
      <c r="L36" s="3">
        <f t="shared" si="7"/>
        <v>2.2777709283688719</v>
      </c>
      <c r="M36" s="4">
        <f t="shared" si="4"/>
        <v>0.29721724061497756</v>
      </c>
      <c r="O36" s="7">
        <v>891342.40255170804</v>
      </c>
      <c r="Q36" s="3">
        <f t="shared" si="8"/>
        <v>9.5032551279840014</v>
      </c>
      <c r="R36" s="4">
        <f t="shared" si="5"/>
        <v>3.3685033962781663</v>
      </c>
    </row>
    <row r="37" spans="1:18" ht="23.1" customHeight="1">
      <c r="C37" s="8">
        <v>4</v>
      </c>
      <c r="E37" s="7">
        <v>35890714.203000501</v>
      </c>
      <c r="G37" s="3">
        <f t="shared" si="6"/>
        <v>5.275647148126783</v>
      </c>
      <c r="H37" s="4">
        <f t="shared" si="3"/>
        <v>5.4976977420505113</v>
      </c>
      <c r="J37" s="7">
        <v>99948</v>
      </c>
      <c r="L37" s="3">
        <f t="shared" si="7"/>
        <v>-0.44623291764611661</v>
      </c>
      <c r="M37" s="4">
        <f t="shared" si="4"/>
        <v>0.40080764246752665</v>
      </c>
      <c r="O37" s="7">
        <v>871586.02079369605</v>
      </c>
      <c r="Q37" s="3">
        <f t="shared" si="8"/>
        <v>5.6947328311205858</v>
      </c>
      <c r="R37" s="4">
        <f t="shared" si="5"/>
        <v>-2.2164750270439293</v>
      </c>
    </row>
    <row r="38" spans="1:18" ht="23.1" customHeight="1">
      <c r="A38" s="8">
        <v>2023</v>
      </c>
      <c r="C38" s="8">
        <v>1</v>
      </c>
      <c r="E38" s="7">
        <v>36961961.5639911</v>
      </c>
      <c r="G38" s="3">
        <f t="shared" si="6"/>
        <v>10.042261540502185</v>
      </c>
      <c r="H38" s="4">
        <f t="shared" si="3"/>
        <v>2.9847479627503226</v>
      </c>
      <c r="J38" s="7">
        <v>99938</v>
      </c>
      <c r="L38" s="3">
        <f t="shared" si="7"/>
        <v>1.1917659804983716</v>
      </c>
      <c r="M38" s="4">
        <f t="shared" si="4"/>
        <v>-1.0005202705409832E-2</v>
      </c>
      <c r="O38" s="7">
        <v>872630.94931407797</v>
      </c>
      <c r="Q38" s="3">
        <f t="shared" si="8"/>
        <v>4.7507854694896601</v>
      </c>
      <c r="R38" s="4">
        <f t="shared" si="5"/>
        <v>0.11988816886143727</v>
      </c>
    </row>
    <row r="39" spans="1:18" ht="23.1" customHeight="1">
      <c r="C39" s="8">
        <v>2</v>
      </c>
      <c r="E39" s="7">
        <v>36556279.930385903</v>
      </c>
      <c r="G39" s="3">
        <f t="shared" si="6"/>
        <v>8.3822037211775289</v>
      </c>
      <c r="H39" s="4">
        <f t="shared" si="3"/>
        <v>-1.0975652168861538</v>
      </c>
      <c r="J39" s="7">
        <v>100422</v>
      </c>
      <c r="L39" s="3">
        <f t="shared" si="7"/>
        <v>1.1767787696213672</v>
      </c>
      <c r="M39" s="4">
        <f t="shared" si="4"/>
        <v>0.48430026616501642</v>
      </c>
      <c r="O39" s="7">
        <v>875668.73940584704</v>
      </c>
      <c r="Q39" s="3">
        <f t="shared" si="8"/>
        <v>1.5508370342977473</v>
      </c>
      <c r="R39" s="4">
        <f t="shared" si="5"/>
        <v>0.34811853672584991</v>
      </c>
    </row>
    <row r="40" spans="1:18" ht="23.1" customHeight="1">
      <c r="C40" s="8">
        <v>3</v>
      </c>
      <c r="E40" s="7">
        <v>36809817.071034499</v>
      </c>
      <c r="G40" s="3">
        <f t="shared" si="6"/>
        <v>8.1993223466006349</v>
      </c>
      <c r="H40" s="4">
        <f t="shared" si="3"/>
        <v>0.69355290289767613</v>
      </c>
      <c r="J40" s="7">
        <v>100824</v>
      </c>
      <c r="L40" s="3">
        <f t="shared" si="7"/>
        <v>1.2807763011180473</v>
      </c>
      <c r="M40" s="4">
        <f t="shared" si="4"/>
        <v>0.4003106888928798</v>
      </c>
      <c r="O40" s="7">
        <v>894392.80751194595</v>
      </c>
      <c r="Q40" s="3">
        <f t="shared" si="8"/>
        <v>0.34222594499098147</v>
      </c>
      <c r="R40" s="4">
        <f t="shared" si="5"/>
        <v>2.1382592827058566</v>
      </c>
    </row>
    <row r="41" spans="1:18" ht="23.1" customHeight="1">
      <c r="C41" s="8">
        <v>4</v>
      </c>
      <c r="E41" s="7">
        <v>36717939.993600003</v>
      </c>
      <c r="G41" s="3">
        <f t="shared" si="6"/>
        <v>2.3048462784013068</v>
      </c>
      <c r="H41" s="4">
        <f t="shared" si="3"/>
        <v>-0.24959938610179533</v>
      </c>
      <c r="J41" s="7">
        <v>101633</v>
      </c>
      <c r="L41" s="3">
        <f t="shared" si="7"/>
        <v>1.6858766558610405</v>
      </c>
      <c r="M41" s="4">
        <f t="shared" si="4"/>
        <v>0.80238832024122075</v>
      </c>
      <c r="O41" s="7">
        <v>909696.12797731406</v>
      </c>
      <c r="Q41" s="3">
        <f t="shared" si="8"/>
        <v>4.3725009665613435</v>
      </c>
      <c r="R41" s="4">
        <f t="shared" si="5"/>
        <v>1.7110290173217635</v>
      </c>
    </row>
    <row r="42" spans="1:18" ht="23.1" customHeight="1">
      <c r="A42" s="8">
        <v>2024</v>
      </c>
      <c r="C42" s="8">
        <v>1</v>
      </c>
      <c r="E42" s="7">
        <v>38697436.944096498</v>
      </c>
      <c r="G42" s="3">
        <f t="shared" si="6"/>
        <v>4.6953010789235972</v>
      </c>
      <c r="H42" s="4">
        <f t="shared" si="3"/>
        <v>5.3910893444499397</v>
      </c>
      <c r="J42" s="7">
        <v>101727</v>
      </c>
      <c r="L42" s="3">
        <f t="shared" si="7"/>
        <v>1.7901098681182281</v>
      </c>
      <c r="M42" s="4">
        <f t="shared" si="4"/>
        <v>9.2489644111659608E-2</v>
      </c>
      <c r="O42" s="7">
        <v>911544.62111595494</v>
      </c>
      <c r="Q42" s="3">
        <f t="shared" si="8"/>
        <v>4.4593504083787927</v>
      </c>
      <c r="R42" s="4">
        <f t="shared" si="5"/>
        <v>0.20319896741245458</v>
      </c>
    </row>
    <row r="43" spans="1:18" ht="23.1" customHeight="1">
      <c r="C43" s="8">
        <v>2</v>
      </c>
      <c r="E43" s="7">
        <v>38934679.090685003</v>
      </c>
      <c r="G43" s="3">
        <f t="shared" si="6"/>
        <v>6.5061301774367752</v>
      </c>
      <c r="H43" s="4">
        <f t="shared" si="3"/>
        <v>0.61306940542660282</v>
      </c>
      <c r="J43" s="7">
        <v>102330</v>
      </c>
      <c r="L43" s="3">
        <f t="shared" si="7"/>
        <v>1.8999820756407937</v>
      </c>
      <c r="M43" s="4">
        <f t="shared" si="4"/>
        <v>0.59276298327877175</v>
      </c>
      <c r="O43" s="7">
        <v>912842.03652830503</v>
      </c>
      <c r="Q43" s="3">
        <f t="shared" si="8"/>
        <v>4.2451323713668998</v>
      </c>
      <c r="R43" s="4">
        <f t="shared" si="5"/>
        <v>0.14233153071121496</v>
      </c>
    </row>
    <row r="44" spans="1:18" ht="23.1" customHeight="1">
      <c r="C44" s="8">
        <v>3</v>
      </c>
      <c r="E44" s="7">
        <v>39632423.331201598</v>
      </c>
      <c r="G44" s="3">
        <f t="shared" si="6"/>
        <v>7.6680801067827042</v>
      </c>
      <c r="H44" s="4">
        <f t="shared" si="3"/>
        <v>1.7920893578997843</v>
      </c>
      <c r="J44" s="7">
        <v>103252</v>
      </c>
      <c r="L44" s="3">
        <f t="shared" si="7"/>
        <v>2.4081567880663401</v>
      </c>
      <c r="M44" s="4">
        <f t="shared" si="4"/>
        <v>0.90100654744453834</v>
      </c>
      <c r="O44" s="7">
        <v>927749.52420568105</v>
      </c>
      <c r="Q44" s="3">
        <f t="shared" si="8"/>
        <v>3.7295376722145113</v>
      </c>
      <c r="R44" s="4">
        <f t="shared" si="5"/>
        <v>1.6330851429751991</v>
      </c>
    </row>
    <row r="45" spans="1:18" ht="23.1" customHeight="1">
      <c r="C45" s="8">
        <v>4</v>
      </c>
      <c r="E45" s="7">
        <v>39202924.950822905</v>
      </c>
      <c r="G45" s="3">
        <f t="shared" si="6"/>
        <v>6.7677679021645565</v>
      </c>
      <c r="H45" s="4">
        <f t="shared" si="3"/>
        <v>-1.0837045637846709</v>
      </c>
      <c r="J45" s="7">
        <v>103975</v>
      </c>
      <c r="L45" s="3">
        <f t="shared" si="7"/>
        <v>2.3043696437180738</v>
      </c>
      <c r="M45" s="4">
        <f t="shared" si="4"/>
        <v>0.70022856700111547</v>
      </c>
      <c r="O45" s="7">
        <v>942023.76333223772</v>
      </c>
      <c r="Q45" s="3">
        <f t="shared" si="8"/>
        <v>3.5536740633164365</v>
      </c>
      <c r="R45" s="4">
        <f t="shared" si="5"/>
        <v>1.5385875987139919</v>
      </c>
    </row>
    <row r="46" spans="1:18" ht="23.1" customHeight="1">
      <c r="A46" s="8">
        <v>2025</v>
      </c>
      <c r="C46" s="62">
        <v>1</v>
      </c>
      <c r="E46" s="64">
        <v>41196040.560784727</v>
      </c>
      <c r="G46" s="3">
        <f t="shared" si="6"/>
        <v>6.4567677190036754</v>
      </c>
      <c r="H46" s="4">
        <f t="shared" si="3"/>
        <v>5.0840992412225283</v>
      </c>
      <c r="J46" s="7">
        <v>104911</v>
      </c>
      <c r="L46" s="3">
        <f t="shared" si="7"/>
        <v>3.1299458354222542</v>
      </c>
      <c r="M46" s="4">
        <f t="shared" si="4"/>
        <v>0.90021639817263743</v>
      </c>
      <c r="O46" s="7">
        <v>962115.84770796611</v>
      </c>
      <c r="Q46" s="3">
        <f>(O46/O42-1)*100</f>
        <v>5.5478607871219277</v>
      </c>
      <c r="R46" s="4">
        <f t="shared" si="5"/>
        <v>2.1328638573464787</v>
      </c>
    </row>
    <row r="47" spans="1:18" ht="23.1" customHeight="1">
      <c r="A47" s="61"/>
      <c r="B47" s="13"/>
      <c r="C47" s="61">
        <v>2</v>
      </c>
      <c r="D47" s="13"/>
      <c r="E47" s="64">
        <v>41782493.426416032</v>
      </c>
      <c r="F47" s="13"/>
      <c r="G47" s="65">
        <f t="shared" si="6"/>
        <v>7.314338790613939</v>
      </c>
      <c r="H47" s="4">
        <f t="shared" si="3"/>
        <v>1.4235660943337392</v>
      </c>
      <c r="I47" s="13"/>
      <c r="J47" s="64">
        <v>105194</v>
      </c>
      <c r="K47" s="13"/>
      <c r="L47" s="65">
        <f t="shared" si="7"/>
        <v>2.7987882341444337</v>
      </c>
      <c r="M47" s="4">
        <f t="shared" si="4"/>
        <v>0.26975245684437432</v>
      </c>
      <c r="N47" s="13"/>
      <c r="O47" s="64">
        <v>973938.1351937179</v>
      </c>
      <c r="P47" s="66"/>
      <c r="Q47" s="65">
        <f t="shared" si="8"/>
        <v>6.6929541169874041</v>
      </c>
      <c r="R47" s="4">
        <f t="shared" si="5"/>
        <v>1.228780038694488</v>
      </c>
    </row>
    <row r="48" spans="1:18" ht="23.1" customHeight="1">
      <c r="A48" s="70"/>
      <c r="B48" s="13"/>
      <c r="C48" s="70">
        <v>3</v>
      </c>
      <c r="D48" s="13"/>
      <c r="E48" s="64">
        <v>42179126.628598861</v>
      </c>
      <c r="F48" s="13"/>
      <c r="G48" s="65">
        <f t="shared" ref="G48:G49" si="9">(E48/E44-1)*100</f>
        <v>6.4258076679159615</v>
      </c>
      <c r="H48" s="4">
        <f t="shared" ref="H48:H49" si="10">(E48/E47-1)*100</f>
        <v>0.94928083428373888</v>
      </c>
      <c r="I48" s="13"/>
      <c r="J48" s="64">
        <v>105978</v>
      </c>
      <c r="K48" s="13"/>
      <c r="L48" s="65">
        <f t="shared" ref="L48:L49" si="11">(J48/J44-1)*100</f>
        <v>2.6401425638244325</v>
      </c>
      <c r="M48" s="4">
        <f t="shared" ref="M48:M49" si="12">(J48/J47-1)*100</f>
        <v>0.74528965530353819</v>
      </c>
      <c r="N48" s="13"/>
      <c r="O48" s="64">
        <v>983321.75914327428</v>
      </c>
      <c r="P48" s="66"/>
      <c r="Q48" s="65">
        <f t="shared" ref="Q48:Q49" si="13">(O48/O44-1)*100</f>
        <v>5.9900041431088846</v>
      </c>
      <c r="R48" s="4">
        <f t="shared" ref="R48:R49" si="14">(O48/O47-1)*100</f>
        <v>0.96347227924182821</v>
      </c>
    </row>
    <row r="49" spans="1:18" ht="23.1" customHeight="1" thickBot="1">
      <c r="A49" s="27"/>
      <c r="C49" s="27" t="s">
        <v>121</v>
      </c>
      <c r="E49" s="24">
        <v>42211658.771816343</v>
      </c>
      <c r="F49" s="23"/>
      <c r="G49" s="32">
        <f t="shared" si="9"/>
        <v>7.6747687188332581</v>
      </c>
      <c r="H49" s="33">
        <f t="shared" si="10"/>
        <v>7.7128536832771211E-2</v>
      </c>
      <c r="I49" s="23"/>
      <c r="J49" s="24">
        <v>106495</v>
      </c>
      <c r="K49" s="23"/>
      <c r="L49" s="32">
        <f t="shared" si="11"/>
        <v>2.423659533541711</v>
      </c>
      <c r="M49" s="33">
        <f t="shared" si="12"/>
        <v>0.48783709826567545</v>
      </c>
      <c r="N49" s="23"/>
      <c r="O49" s="24">
        <v>1002790.3556095698</v>
      </c>
      <c r="P49" s="25"/>
      <c r="Q49" s="32">
        <f t="shared" si="13"/>
        <v>6.4506432472978492</v>
      </c>
      <c r="R49" s="33">
        <f t="shared" si="14"/>
        <v>1.979880571671444</v>
      </c>
    </row>
  </sheetData>
  <sheetProtection algorithmName="SHA-512" hashValue="031YxpOXbJtYdEvh0m9aYoJgjC3YbCNiX9C5pS15pzPO3tpUV7mAXkRDHa6oMQNlkK78wbGKGfcpyirL/0wMug==" saltValue="mIoC2eZpGlsPZ6FyBfEfr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1E9F-A432-43E7-9557-D73525744A5B}">
  <sheetPr codeName="Sheet11">
    <tabColor rgb="FFFFFF00"/>
  </sheetPr>
  <dimension ref="A2:AF61"/>
  <sheetViews>
    <sheetView view="pageBreakPreview" topLeftCell="A4" zoomScale="72" zoomScaleNormal="100" zoomScaleSheetLayoutView="72" workbookViewId="0">
      <pane ySplit="9" topLeftCell="A35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464</v>
      </c>
      <c r="B11" s="35"/>
      <c r="C11" s="35" t="s">
        <v>43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44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123866430.87385489</v>
      </c>
      <c r="F14" s="5"/>
      <c r="G14" s="29"/>
      <c r="H14" s="5"/>
      <c r="I14" s="5"/>
      <c r="J14" s="34">
        <f>J25</f>
        <v>141954</v>
      </c>
      <c r="K14" s="5"/>
      <c r="L14" s="29"/>
      <c r="M14" s="5"/>
      <c r="N14" s="5"/>
      <c r="O14" s="34">
        <f>+O22+O23+O24+O25</f>
        <v>5443095.8410774693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122551455.16272579</v>
      </c>
      <c r="F15" s="5"/>
      <c r="G15" s="29">
        <f t="shared" ref="G15:G16" si="0">((E15/E14)-1)*100</f>
        <v>-1.0616078156544861</v>
      </c>
      <c r="H15" s="5"/>
      <c r="I15" s="5"/>
      <c r="J15" s="34">
        <f>J29</f>
        <v>143879</v>
      </c>
      <c r="K15" s="5"/>
      <c r="L15" s="29">
        <f t="shared" ref="L15:L16" si="1">((J15/J14)-1)*100</f>
        <v>1.3560730941009069</v>
      </c>
      <c r="M15" s="5"/>
      <c r="N15" s="5"/>
      <c r="O15" s="34">
        <f>+O26+O27+O28+O29</f>
        <v>5482534.4538491294</v>
      </c>
      <c r="P15" s="1"/>
      <c r="Q15" s="29">
        <f t="shared" ref="Q15:Q16" si="2">((O15/O14)-1)*100</f>
        <v>0.72456215953480285</v>
      </c>
      <c r="R15" s="5"/>
    </row>
    <row r="16" spans="1:19" ht="23.1" customHeight="1">
      <c r="A16" s="8">
        <v>2021</v>
      </c>
      <c r="E16" s="34">
        <f>+E30+E31+E32+E33</f>
        <v>123437155.14490689</v>
      </c>
      <c r="F16" s="5"/>
      <c r="G16" s="29">
        <f t="shared" si="0"/>
        <v>0.72271682209326116</v>
      </c>
      <c r="H16" s="5"/>
      <c r="I16" s="5"/>
      <c r="J16" s="34">
        <f>J33</f>
        <v>147685</v>
      </c>
      <c r="K16" s="5"/>
      <c r="L16" s="29">
        <f t="shared" si="1"/>
        <v>2.6452783241473821</v>
      </c>
      <c r="M16" s="5"/>
      <c r="N16" s="5"/>
      <c r="O16" s="34">
        <f>+O30+O31+O32+O33</f>
        <v>5572671.4179652696</v>
      </c>
      <c r="P16" s="1"/>
      <c r="Q16" s="29">
        <f t="shared" si="2"/>
        <v>1.6440747408866363</v>
      </c>
      <c r="R16" s="5"/>
    </row>
    <row r="17" spans="1:18" ht="23.1" customHeight="1">
      <c r="A17" s="8">
        <v>2022</v>
      </c>
      <c r="E17" s="34">
        <f>+E34+E35+E36+E37</f>
        <v>144920262.14028662</v>
      </c>
      <c r="F17" s="5"/>
      <c r="G17" s="29">
        <f>((E17/E16)-1)*100</f>
        <v>17.40408466977388</v>
      </c>
      <c r="H17" s="5"/>
      <c r="I17" s="5"/>
      <c r="J17" s="34">
        <f>J37</f>
        <v>154867</v>
      </c>
      <c r="K17" s="5"/>
      <c r="L17" s="29">
        <f>((J17/J16)-1)*100</f>
        <v>4.86305311981583</v>
      </c>
      <c r="M17" s="5"/>
      <c r="N17" s="5"/>
      <c r="O17" s="34">
        <f>+O34+O35+O36+O37</f>
        <v>5820634.3594935499</v>
      </c>
      <c r="P17" s="1"/>
      <c r="Q17" s="29">
        <f>((O17/O16)-1)*100</f>
        <v>4.4496242991986401</v>
      </c>
      <c r="R17" s="5"/>
    </row>
    <row r="18" spans="1:18" ht="23.1" customHeight="1">
      <c r="A18" s="8">
        <v>2023</v>
      </c>
      <c r="E18" s="34">
        <f>+E38+E39+E40+E41</f>
        <v>155080576.77371368</v>
      </c>
      <c r="F18" s="5"/>
      <c r="G18" s="29">
        <f>((E18/E17)-1)*100</f>
        <v>7.010968986235766</v>
      </c>
      <c r="H18" s="5"/>
      <c r="I18" s="5"/>
      <c r="J18" s="34">
        <f>J41</f>
        <v>155200</v>
      </c>
      <c r="K18" s="5"/>
      <c r="L18" s="29">
        <f>((J18/J17)-1)*100</f>
        <v>0.21502321346704711</v>
      </c>
      <c r="M18" s="5"/>
      <c r="N18" s="5"/>
      <c r="O18" s="34">
        <f>+O38+O39+O40+O41</f>
        <v>6032013.4819641402</v>
      </c>
      <c r="P18" s="1"/>
      <c r="Q18" s="29">
        <f>((O18/O17)-1)*100</f>
        <v>3.6315478591405936</v>
      </c>
      <c r="R18" s="5"/>
    </row>
    <row r="19" spans="1:18" ht="23.1" customHeight="1">
      <c r="A19" s="8">
        <v>2024</v>
      </c>
      <c r="E19" s="34">
        <f>+E42+E43+E44+E45</f>
        <v>163337206.87976256</v>
      </c>
      <c r="F19" s="5"/>
      <c r="G19" s="29">
        <f>((E19/E18)-1)*100</f>
        <v>5.3240904037238357</v>
      </c>
      <c r="H19" s="5"/>
      <c r="I19" s="5"/>
      <c r="J19" s="34">
        <f>J45</f>
        <v>157661</v>
      </c>
      <c r="K19" s="5"/>
      <c r="L19" s="29">
        <f>((J19/J18)-1)*100</f>
        <v>1.5856958762886508</v>
      </c>
      <c r="M19" s="5"/>
      <c r="N19" s="5"/>
      <c r="O19" s="34">
        <f>+O42+O43+O44+O45</f>
        <v>6184067.8171435054</v>
      </c>
      <c r="P19" s="1"/>
      <c r="Q19" s="29">
        <f>((O19/O18)-1)*100</f>
        <v>2.5207890472064065</v>
      </c>
      <c r="R19" s="5"/>
    </row>
    <row r="20" spans="1:18" ht="23.1" customHeight="1">
      <c r="A20" s="73">
        <v>2025</v>
      </c>
      <c r="C20" s="73"/>
      <c r="E20" s="34">
        <f>+E46+E47+E48+E49</f>
        <v>174739448.33713487</v>
      </c>
      <c r="F20" s="5"/>
      <c r="G20" s="29">
        <f>((E20/E19)-1)*100</f>
        <v>6.9807986038146419</v>
      </c>
      <c r="H20" s="5"/>
      <c r="I20" s="5"/>
      <c r="J20" s="34">
        <f>J49</f>
        <v>161729</v>
      </c>
      <c r="K20" s="5"/>
      <c r="L20" s="29">
        <f>((J20/J19)-1)*100</f>
        <v>2.5802195850590737</v>
      </c>
      <c r="M20" s="5"/>
      <c r="N20" s="5"/>
      <c r="O20" s="34">
        <f>+O46+O47+O48+O49</f>
        <v>6434322.2147345524</v>
      </c>
      <c r="P20" s="1"/>
      <c r="Q20" s="29">
        <f>((O20/O19)-1)*100</f>
        <v>4.046760239227809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30101549.938616998</v>
      </c>
      <c r="G22" s="3">
        <f>(E22/E16-1)*100</f>
        <v>-75.613866097869959</v>
      </c>
      <c r="H22" s="4">
        <f>(E22/E19-1)*100</f>
        <v>-81.57091668600917</v>
      </c>
      <c r="J22" s="7">
        <v>140586</v>
      </c>
      <c r="L22" s="3">
        <f>(J22/J16-1)*100</f>
        <v>-4.8068524223854876</v>
      </c>
      <c r="M22" s="4">
        <f>(J22/J19-1)*100</f>
        <v>-10.830198971210381</v>
      </c>
      <c r="O22" s="7">
        <v>1353057.65814539</v>
      </c>
      <c r="Q22" s="3">
        <f>(O22/O16-1)*100</f>
        <v>-75.719766039257578</v>
      </c>
      <c r="R22" s="4">
        <f>(O22/O19-1)*100</f>
        <v>-78.120264878169081</v>
      </c>
    </row>
    <row r="23" spans="1:18" ht="23.1" hidden="1" customHeight="1">
      <c r="C23" s="8">
        <v>2</v>
      </c>
      <c r="E23" s="7">
        <v>30644755.1609497</v>
      </c>
      <c r="G23" s="3">
        <f>(E23/E17-1)*100</f>
        <v>-78.854057598043283</v>
      </c>
      <c r="H23" s="4">
        <f t="shared" ref="H23:H47" si="3">(E23/E22-1)*100</f>
        <v>1.8045755897633242</v>
      </c>
      <c r="J23" s="7">
        <v>143568</v>
      </c>
      <c r="L23" s="3">
        <f>(J23/J17-1)*100</f>
        <v>-7.2959378046969281</v>
      </c>
      <c r="M23" s="4">
        <f t="shared" ref="M23:M47" si="4">(J23/J22-1)*100</f>
        <v>2.1211215910545755</v>
      </c>
      <c r="O23" s="7">
        <v>1353933.2958962701</v>
      </c>
      <c r="Q23" s="3">
        <f>(O23/O17-1)*100</f>
        <v>-76.739076666309018</v>
      </c>
      <c r="R23" s="4">
        <f t="shared" ref="R23:R47" si="5">(O23/O22-1)*100</f>
        <v>6.4715479463028913E-2</v>
      </c>
    </row>
    <row r="24" spans="1:18" ht="23.1" hidden="1" customHeight="1">
      <c r="C24" s="8">
        <v>3</v>
      </c>
      <c r="E24" s="7">
        <v>31220683.3321638</v>
      </c>
      <c r="G24" s="3">
        <f>(E24/E18-1)*100</f>
        <v>-79.868089233560454</v>
      </c>
      <c r="H24" s="4">
        <f t="shared" si="3"/>
        <v>1.8793694653106652</v>
      </c>
      <c r="J24" s="7">
        <v>144166</v>
      </c>
      <c r="L24" s="3">
        <f>(J24/J18-1)*100</f>
        <v>-7.1095360824742215</v>
      </c>
      <c r="M24" s="4">
        <f t="shared" si="4"/>
        <v>0.4165273598573549</v>
      </c>
      <c r="O24" s="7">
        <v>1367096.7686808</v>
      </c>
      <c r="Q24" s="3">
        <f>(O24/O18-1)*100</f>
        <v>-77.335979556934831</v>
      </c>
      <c r="R24" s="4">
        <f t="shared" si="5"/>
        <v>0.97223938759967155</v>
      </c>
    </row>
    <row r="25" spans="1:18" ht="23.1" hidden="1" customHeight="1">
      <c r="C25" s="8">
        <v>4</v>
      </c>
      <c r="E25" s="7">
        <v>31899442.4421244</v>
      </c>
      <c r="G25" s="3">
        <f>(E25/E19-1)*100</f>
        <v>-80.470192277986882</v>
      </c>
      <c r="H25" s="4">
        <f t="shared" si="3"/>
        <v>2.1740687182888685</v>
      </c>
      <c r="J25" s="7">
        <v>141954</v>
      </c>
      <c r="L25" s="3">
        <f>(J25/J19-1)*100</f>
        <v>-9.962514508978126</v>
      </c>
      <c r="M25" s="4">
        <f t="shared" si="4"/>
        <v>-1.5343423553403679</v>
      </c>
      <c r="O25" s="7">
        <v>1369008.1183550099</v>
      </c>
      <c r="Q25" s="3">
        <f>(O25/O19-1)*100</f>
        <v>-77.862336590814252</v>
      </c>
      <c r="R25" s="4">
        <f t="shared" si="5"/>
        <v>0.13981085450551767</v>
      </c>
    </row>
    <row r="26" spans="1:18" ht="23.1" customHeight="1">
      <c r="A26" s="8">
        <v>2020</v>
      </c>
      <c r="C26" s="8">
        <v>1</v>
      </c>
      <c r="E26" s="7">
        <v>31097791.498389401</v>
      </c>
      <c r="G26" s="3">
        <f t="shared" ref="G26:G47" si="6">(E26/E22-1)*100</f>
        <v>3.3096022025574712</v>
      </c>
      <c r="H26" s="4">
        <f t="shared" si="3"/>
        <v>-2.5130562867656581</v>
      </c>
      <c r="J26" s="7">
        <v>142133</v>
      </c>
      <c r="L26" s="3">
        <f t="shared" ref="L26:L47" si="7">(J26/J22-1)*100</f>
        <v>1.10039406484288</v>
      </c>
      <c r="M26" s="4">
        <f t="shared" si="4"/>
        <v>0.12609718641249934</v>
      </c>
      <c r="O26" s="7">
        <v>1361376.33806952</v>
      </c>
      <c r="Q26" s="3">
        <f t="shared" ref="Q26:Q46" si="8">(O26/O22-1)*100</f>
        <v>0.61480601909693622</v>
      </c>
      <c r="R26" s="4">
        <f t="shared" si="5"/>
        <v>-0.55746786181665176</v>
      </c>
    </row>
    <row r="27" spans="1:18" ht="23.1" customHeight="1">
      <c r="C27" s="8">
        <v>2</v>
      </c>
      <c r="E27" s="7">
        <v>26051201.9948592</v>
      </c>
      <c r="G27" s="3">
        <f t="shared" si="6"/>
        <v>-14.989687931799889</v>
      </c>
      <c r="H27" s="4">
        <f t="shared" si="3"/>
        <v>-16.228128302267287</v>
      </c>
      <c r="J27" s="7">
        <v>142994</v>
      </c>
      <c r="L27" s="3">
        <f t="shared" si="7"/>
        <v>-0.3998105427393317</v>
      </c>
      <c r="M27" s="4">
        <f t="shared" si="4"/>
        <v>0.60577065143210262</v>
      </c>
      <c r="O27" s="7">
        <v>1352957.6899006099</v>
      </c>
      <c r="Q27" s="3">
        <f t="shared" si="8"/>
        <v>-7.2057168445238684E-2</v>
      </c>
      <c r="R27" s="4">
        <f t="shared" si="5"/>
        <v>-0.61839242636227976</v>
      </c>
    </row>
    <row r="28" spans="1:18" ht="23.1" customHeight="1">
      <c r="C28" s="8">
        <v>3</v>
      </c>
      <c r="E28" s="7">
        <v>32366873.6722022</v>
      </c>
      <c r="G28" s="3">
        <f t="shared" si="6"/>
        <v>3.67125321327475</v>
      </c>
      <c r="H28" s="4">
        <f t="shared" si="3"/>
        <v>24.243302395756249</v>
      </c>
      <c r="J28" s="7">
        <v>145177</v>
      </c>
      <c r="L28" s="3">
        <f t="shared" si="7"/>
        <v>0.70127491919038665</v>
      </c>
      <c r="M28" s="4">
        <f t="shared" si="4"/>
        <v>1.526637481292914</v>
      </c>
      <c r="O28" s="7">
        <v>1383547.2387693699</v>
      </c>
      <c r="Q28" s="3">
        <f t="shared" si="8"/>
        <v>1.2033142397406271</v>
      </c>
      <c r="R28" s="4">
        <f t="shared" si="5"/>
        <v>2.2609390594473977</v>
      </c>
    </row>
    <row r="29" spans="1:18" ht="23.1" customHeight="1">
      <c r="C29" s="8">
        <v>4</v>
      </c>
      <c r="E29" s="7">
        <v>33035587.997274999</v>
      </c>
      <c r="G29" s="3">
        <f t="shared" si="6"/>
        <v>3.561647063931983</v>
      </c>
      <c r="H29" s="4">
        <f t="shared" si="3"/>
        <v>2.0660454631647562</v>
      </c>
      <c r="J29" s="7">
        <v>143879</v>
      </c>
      <c r="L29" s="3">
        <f t="shared" si="7"/>
        <v>1.3560730941009069</v>
      </c>
      <c r="M29" s="4">
        <f t="shared" si="4"/>
        <v>-0.89408101834312914</v>
      </c>
      <c r="O29" s="7">
        <v>1384653.1871096301</v>
      </c>
      <c r="Q29" s="3">
        <f t="shared" si="8"/>
        <v>1.1428032124030985</v>
      </c>
      <c r="R29" s="4">
        <f t="shared" si="5"/>
        <v>7.9935712295875483E-2</v>
      </c>
    </row>
    <row r="30" spans="1:18" ht="23.1" customHeight="1">
      <c r="A30" s="8">
        <v>2021</v>
      </c>
      <c r="C30" s="8">
        <v>1</v>
      </c>
      <c r="E30" s="7">
        <v>32359294.072755199</v>
      </c>
      <c r="G30" s="3">
        <f t="shared" si="6"/>
        <v>4.0565664427685499</v>
      </c>
      <c r="H30" s="4">
        <f t="shared" si="3"/>
        <v>-2.0471678136184113</v>
      </c>
      <c r="J30" s="7">
        <v>144508</v>
      </c>
      <c r="L30" s="3">
        <f t="shared" si="7"/>
        <v>1.6709701476785854</v>
      </c>
      <c r="M30" s="4">
        <f t="shared" si="4"/>
        <v>0.43717290223035388</v>
      </c>
      <c r="O30" s="7">
        <v>1383880.13905683</v>
      </c>
      <c r="Q30" s="3">
        <f t="shared" si="8"/>
        <v>1.6530183725112391</v>
      </c>
      <c r="R30" s="4">
        <f t="shared" si="5"/>
        <v>-5.582972400575148E-2</v>
      </c>
    </row>
    <row r="31" spans="1:18" ht="23.1" customHeight="1">
      <c r="C31" s="8">
        <v>2</v>
      </c>
      <c r="E31" s="7">
        <v>28935569.1483014</v>
      </c>
      <c r="G31" s="3">
        <f t="shared" si="6"/>
        <v>11.071915814139356</v>
      </c>
      <c r="H31" s="4">
        <f t="shared" si="3"/>
        <v>-10.580344913446037</v>
      </c>
      <c r="J31" s="7">
        <v>144888</v>
      </c>
      <c r="L31" s="3">
        <f t="shared" si="7"/>
        <v>1.3245310992069603</v>
      </c>
      <c r="M31" s="4">
        <f t="shared" si="4"/>
        <v>0.26296122014006773</v>
      </c>
      <c r="O31" s="7">
        <v>1379304.8662316001</v>
      </c>
      <c r="Q31" s="3">
        <f t="shared" si="8"/>
        <v>1.9473762208281453</v>
      </c>
      <c r="R31" s="4">
        <f t="shared" si="5"/>
        <v>-0.33061192917677173</v>
      </c>
    </row>
    <row r="32" spans="1:18" ht="23.1" customHeight="1">
      <c r="C32" s="8">
        <v>3</v>
      </c>
      <c r="E32" s="7">
        <v>29085151.941808701</v>
      </c>
      <c r="G32" s="3">
        <f t="shared" si="6"/>
        <v>-10.139137204381765</v>
      </c>
      <c r="H32" s="4">
        <f t="shared" si="3"/>
        <v>0.5169512745391458</v>
      </c>
      <c r="J32" s="7">
        <v>146769</v>
      </c>
      <c r="L32" s="3">
        <f t="shared" si="7"/>
        <v>1.0965924354408685</v>
      </c>
      <c r="M32" s="4">
        <f t="shared" si="4"/>
        <v>1.2982441610071227</v>
      </c>
      <c r="O32" s="7">
        <v>1398326.13897277</v>
      </c>
      <c r="Q32" s="3">
        <f t="shared" si="8"/>
        <v>1.0681890570318098</v>
      </c>
      <c r="R32" s="4">
        <f t="shared" si="5"/>
        <v>1.3790477512877874</v>
      </c>
    </row>
    <row r="33" spans="1:18" ht="23.1" customHeight="1">
      <c r="C33" s="8">
        <v>4</v>
      </c>
      <c r="E33" s="7">
        <v>33057139.982041601</v>
      </c>
      <c r="G33" s="3">
        <f t="shared" si="6"/>
        <v>6.5238689768087887E-2</v>
      </c>
      <c r="H33" s="4">
        <f t="shared" si="3"/>
        <v>13.656411519457578</v>
      </c>
      <c r="J33" s="7">
        <v>147685</v>
      </c>
      <c r="L33" s="3">
        <f t="shared" si="7"/>
        <v>2.6452783241473821</v>
      </c>
      <c r="M33" s="4">
        <f t="shared" si="4"/>
        <v>0.62410999598008221</v>
      </c>
      <c r="O33" s="7">
        <v>1411160.2737040699</v>
      </c>
      <c r="Q33" s="3">
        <f t="shared" si="8"/>
        <v>1.9143484333265848</v>
      </c>
      <c r="R33" s="4">
        <f t="shared" si="5"/>
        <v>0.91782127027448812</v>
      </c>
    </row>
    <row r="34" spans="1:18" ht="23.1" customHeight="1">
      <c r="A34" s="8">
        <v>2022</v>
      </c>
      <c r="C34" s="8">
        <v>1</v>
      </c>
      <c r="E34" s="7">
        <v>33777720.258138798</v>
      </c>
      <c r="G34" s="3">
        <f t="shared" si="6"/>
        <v>4.3833656636466545</v>
      </c>
      <c r="H34" s="4">
        <f t="shared" si="3"/>
        <v>2.1798022348232582</v>
      </c>
      <c r="J34" s="7">
        <v>150197</v>
      </c>
      <c r="L34" s="3">
        <f t="shared" si="7"/>
        <v>3.9368062667810788</v>
      </c>
      <c r="M34" s="4">
        <f t="shared" si="4"/>
        <v>1.7009174933134696</v>
      </c>
      <c r="O34" s="7">
        <v>1422175.8628091</v>
      </c>
      <c r="Q34" s="3">
        <f t="shared" si="8"/>
        <v>2.7672717218393039</v>
      </c>
      <c r="R34" s="4">
        <f t="shared" si="5"/>
        <v>0.78060510278650241</v>
      </c>
    </row>
    <row r="35" spans="1:18" ht="23.1" customHeight="1">
      <c r="C35" s="8">
        <v>2</v>
      </c>
      <c r="E35" s="7">
        <v>36388030.918470502</v>
      </c>
      <c r="G35" s="3">
        <f t="shared" si="6"/>
        <v>25.75536611004101</v>
      </c>
      <c r="H35" s="4">
        <f t="shared" si="3"/>
        <v>7.7279065620266207</v>
      </c>
      <c r="J35" s="7">
        <v>154406</v>
      </c>
      <c r="L35" s="3">
        <f t="shared" si="7"/>
        <v>6.5692120810557197</v>
      </c>
      <c r="M35" s="4">
        <f t="shared" si="4"/>
        <v>2.8023196202320966</v>
      </c>
      <c r="O35" s="7">
        <v>1455961.51323366</v>
      </c>
      <c r="Q35" s="3">
        <f t="shared" si="8"/>
        <v>5.5576289824521341</v>
      </c>
      <c r="R35" s="4">
        <f t="shared" si="5"/>
        <v>2.3756309826427735</v>
      </c>
    </row>
    <row r="36" spans="1:18" ht="23.1" customHeight="1">
      <c r="C36" s="8">
        <v>3</v>
      </c>
      <c r="E36" s="7">
        <v>37241221.595083401</v>
      </c>
      <c r="G36" s="3">
        <f t="shared" si="6"/>
        <v>28.042039008744823</v>
      </c>
      <c r="H36" s="4">
        <f t="shared" si="3"/>
        <v>2.3447014171349867</v>
      </c>
      <c r="J36" s="7">
        <v>154558</v>
      </c>
      <c r="L36" s="3">
        <f t="shared" si="7"/>
        <v>5.3069789942017831</v>
      </c>
      <c r="M36" s="4">
        <f t="shared" si="4"/>
        <v>9.8441770397528217E-2</v>
      </c>
      <c r="O36" s="7">
        <v>1461273.5721139</v>
      </c>
      <c r="Q36" s="3">
        <f t="shared" si="8"/>
        <v>4.501627437742961</v>
      </c>
      <c r="R36" s="4">
        <f t="shared" si="5"/>
        <v>0.36484885293719405</v>
      </c>
    </row>
    <row r="37" spans="1:18" ht="23.1" customHeight="1">
      <c r="C37" s="8">
        <v>4</v>
      </c>
      <c r="E37" s="7">
        <v>37513289.368593901</v>
      </c>
      <c r="G37" s="3">
        <f t="shared" si="6"/>
        <v>13.480141926897238</v>
      </c>
      <c r="H37" s="4">
        <f t="shared" si="3"/>
        <v>0.73055544866020838</v>
      </c>
      <c r="J37" s="7">
        <v>154867</v>
      </c>
      <c r="L37" s="3">
        <f t="shared" si="7"/>
        <v>4.86305311981583</v>
      </c>
      <c r="M37" s="4">
        <f t="shared" si="4"/>
        <v>0.19992494726899235</v>
      </c>
      <c r="O37" s="7">
        <v>1481223.41133689</v>
      </c>
      <c r="Q37" s="3">
        <f t="shared" si="8"/>
        <v>4.9649312653137212</v>
      </c>
      <c r="R37" s="4">
        <f t="shared" si="5"/>
        <v>1.3652364351002477</v>
      </c>
    </row>
    <row r="38" spans="1:18" ht="23.1" customHeight="1">
      <c r="A38" s="8">
        <v>2023</v>
      </c>
      <c r="C38" s="8">
        <v>1</v>
      </c>
      <c r="E38" s="7">
        <v>38328996.9454467</v>
      </c>
      <c r="G38" s="3">
        <f t="shared" si="6"/>
        <v>13.474197348209916</v>
      </c>
      <c r="H38" s="4">
        <f t="shared" si="3"/>
        <v>2.1744496166089533</v>
      </c>
      <c r="J38" s="7">
        <v>155329</v>
      </c>
      <c r="L38" s="3">
        <f t="shared" si="7"/>
        <v>3.416845875749841</v>
      </c>
      <c r="M38" s="4">
        <f t="shared" si="4"/>
        <v>0.29832049435967178</v>
      </c>
      <c r="O38" s="7">
        <v>1491048.5759413301</v>
      </c>
      <c r="Q38" s="3">
        <f t="shared" si="8"/>
        <v>4.8427704992961784</v>
      </c>
      <c r="R38" s="4">
        <f t="shared" si="5"/>
        <v>0.66331415836671237</v>
      </c>
    </row>
    <row r="39" spans="1:18" ht="23.1" customHeight="1">
      <c r="C39" s="8">
        <v>2</v>
      </c>
      <c r="E39" s="7">
        <v>38582778.772196002</v>
      </c>
      <c r="G39" s="3">
        <f t="shared" si="6"/>
        <v>6.0315103574660522</v>
      </c>
      <c r="H39" s="4">
        <f t="shared" si="3"/>
        <v>0.66211444852184442</v>
      </c>
      <c r="J39" s="7">
        <v>154818</v>
      </c>
      <c r="L39" s="3">
        <f t="shared" si="7"/>
        <v>0.26682900923540309</v>
      </c>
      <c r="M39" s="4">
        <f t="shared" si="4"/>
        <v>-0.32897913461105155</v>
      </c>
      <c r="O39" s="7">
        <v>1505893.3955788601</v>
      </c>
      <c r="Q39" s="3">
        <f t="shared" si="8"/>
        <v>3.4294781758552384</v>
      </c>
      <c r="R39" s="4">
        <f t="shared" si="5"/>
        <v>0.9955959770229672</v>
      </c>
    </row>
    <row r="40" spans="1:18" ht="23.1" customHeight="1">
      <c r="C40" s="8">
        <v>3</v>
      </c>
      <c r="E40" s="7">
        <v>38752558.831465699</v>
      </c>
      <c r="G40" s="3">
        <f t="shared" si="6"/>
        <v>4.0582375433727114</v>
      </c>
      <c r="H40" s="4">
        <f t="shared" si="3"/>
        <v>0.44004103559291963</v>
      </c>
      <c r="J40" s="7">
        <v>155356</v>
      </c>
      <c r="L40" s="3">
        <f t="shared" si="7"/>
        <v>0.5163110288694206</v>
      </c>
      <c r="M40" s="4">
        <f t="shared" si="4"/>
        <v>0.34750481210195083</v>
      </c>
      <c r="O40" s="7">
        <v>1518816.18061583</v>
      </c>
      <c r="Q40" s="3">
        <f t="shared" si="8"/>
        <v>3.9378395394291665</v>
      </c>
      <c r="R40" s="4">
        <f t="shared" si="5"/>
        <v>0.85814740106502363</v>
      </c>
    </row>
    <row r="41" spans="1:18" ht="23.1" customHeight="1">
      <c r="C41" s="8">
        <v>4</v>
      </c>
      <c r="E41" s="7">
        <v>39416242.2246053</v>
      </c>
      <c r="G41" s="3">
        <f t="shared" si="6"/>
        <v>5.072743254566614</v>
      </c>
      <c r="H41" s="4">
        <f t="shared" si="3"/>
        <v>1.7126182454839878</v>
      </c>
      <c r="J41" s="7">
        <v>155200</v>
      </c>
      <c r="L41" s="3">
        <f t="shared" si="7"/>
        <v>0.21502321346704711</v>
      </c>
      <c r="M41" s="4">
        <f t="shared" si="4"/>
        <v>-0.10041453178506465</v>
      </c>
      <c r="O41" s="7">
        <v>1516255.3298281201</v>
      </c>
      <c r="Q41" s="3">
        <f t="shared" si="8"/>
        <v>2.3650664864668602</v>
      </c>
      <c r="R41" s="4">
        <f t="shared" si="5"/>
        <v>-0.16860834249682322</v>
      </c>
    </row>
    <row r="42" spans="1:18" ht="23.1" customHeight="1">
      <c r="A42" s="8">
        <v>2024</v>
      </c>
      <c r="C42" s="8">
        <v>1</v>
      </c>
      <c r="E42" s="7">
        <v>39631056.899903603</v>
      </c>
      <c r="G42" s="3">
        <f t="shared" si="6"/>
        <v>3.3970624285057927</v>
      </c>
      <c r="H42" s="4">
        <f t="shared" si="3"/>
        <v>0.54499024558005704</v>
      </c>
      <c r="J42" s="7">
        <v>156128</v>
      </c>
      <c r="L42" s="3">
        <f t="shared" si="7"/>
        <v>0.5143920323957607</v>
      </c>
      <c r="M42" s="4">
        <f t="shared" si="4"/>
        <v>0.59793814432989034</v>
      </c>
      <c r="O42" s="7">
        <v>1525831.4711531701</v>
      </c>
      <c r="Q42" s="3">
        <f t="shared" si="8"/>
        <v>2.3327808210326761</v>
      </c>
      <c r="R42" s="4">
        <f t="shared" si="5"/>
        <v>0.63156522101956991</v>
      </c>
    </row>
    <row r="43" spans="1:18" ht="23.1" customHeight="1">
      <c r="C43" s="8">
        <v>2</v>
      </c>
      <c r="E43" s="7">
        <v>40700563.897141099</v>
      </c>
      <c r="G43" s="3">
        <f t="shared" si="6"/>
        <v>5.4889388279914186</v>
      </c>
      <c r="H43" s="4">
        <f t="shared" si="3"/>
        <v>2.6986587815176266</v>
      </c>
      <c r="J43" s="7">
        <v>156415</v>
      </c>
      <c r="L43" s="3">
        <f t="shared" si="7"/>
        <v>1.031533800979223</v>
      </c>
      <c r="M43" s="4">
        <f t="shared" si="4"/>
        <v>0.18382352941177516</v>
      </c>
      <c r="O43" s="7">
        <v>1537402.7338852601</v>
      </c>
      <c r="Q43" s="3">
        <f t="shared" si="8"/>
        <v>2.092401653324738</v>
      </c>
      <c r="R43" s="4">
        <f t="shared" si="5"/>
        <v>0.7583578495300447</v>
      </c>
    </row>
    <row r="44" spans="1:18" ht="23.1" customHeight="1">
      <c r="C44" s="8">
        <v>3</v>
      </c>
      <c r="E44" s="7">
        <v>41691176.101915598</v>
      </c>
      <c r="G44" s="3">
        <f t="shared" si="6"/>
        <v>7.5830276994866441</v>
      </c>
      <c r="H44" s="4">
        <f t="shared" si="3"/>
        <v>2.4339028994241563</v>
      </c>
      <c r="J44" s="7">
        <v>157984</v>
      </c>
      <c r="L44" s="3">
        <f t="shared" si="7"/>
        <v>1.6915986508406533</v>
      </c>
      <c r="M44" s="4">
        <f t="shared" si="4"/>
        <v>1.003100725633721</v>
      </c>
      <c r="O44" s="7">
        <v>1561994.39409951</v>
      </c>
      <c r="Q44" s="3">
        <f t="shared" si="8"/>
        <v>2.8428860605219874</v>
      </c>
      <c r="R44" s="4">
        <f t="shared" si="5"/>
        <v>1.5995587670188938</v>
      </c>
    </row>
    <row r="45" spans="1:18" ht="23.1" customHeight="1">
      <c r="C45" s="8">
        <v>4</v>
      </c>
      <c r="E45" s="7">
        <v>41314409.98080226</v>
      </c>
      <c r="G45" s="3">
        <f t="shared" si="6"/>
        <v>4.8156994402983599</v>
      </c>
      <c r="H45" s="4">
        <f t="shared" si="3"/>
        <v>-0.90370710625269357</v>
      </c>
      <c r="J45" s="7">
        <v>157661</v>
      </c>
      <c r="L45" s="3">
        <f t="shared" si="7"/>
        <v>1.5856958762886508</v>
      </c>
      <c r="M45" s="4">
        <f t="shared" si="4"/>
        <v>-0.20445108365404474</v>
      </c>
      <c r="O45" s="7">
        <v>1558839.2180055645</v>
      </c>
      <c r="Q45" s="3">
        <f t="shared" si="8"/>
        <v>2.8084905846478936</v>
      </c>
      <c r="R45" s="4">
        <f t="shared" si="5"/>
        <v>-0.20199663365402243</v>
      </c>
    </row>
    <row r="46" spans="1:18" ht="23.1" customHeight="1">
      <c r="A46" s="8">
        <v>2025</v>
      </c>
      <c r="C46" s="62">
        <v>1</v>
      </c>
      <c r="E46" s="7">
        <v>42028200.40804489</v>
      </c>
      <c r="G46" s="3">
        <f t="shared" si="6"/>
        <v>6.0486489527538101</v>
      </c>
      <c r="H46" s="4">
        <f t="shared" si="3"/>
        <v>1.7277033063628711</v>
      </c>
      <c r="J46" s="7">
        <v>159231</v>
      </c>
      <c r="L46" s="3">
        <f t="shared" si="7"/>
        <v>1.9874718179955009</v>
      </c>
      <c r="M46" s="4">
        <f t="shared" si="4"/>
        <v>0.99580746031040501</v>
      </c>
      <c r="O46" s="7">
        <v>1572271.9265166153</v>
      </c>
      <c r="Q46" s="3">
        <f t="shared" si="8"/>
        <v>3.0436162997966809</v>
      </c>
      <c r="R46" s="4">
        <f t="shared" si="5"/>
        <v>0.86171225075009072</v>
      </c>
    </row>
    <row r="47" spans="1:18" ht="23.1" customHeight="1">
      <c r="A47" s="61"/>
      <c r="B47" s="13"/>
      <c r="C47" s="61">
        <v>2</v>
      </c>
      <c r="D47" s="13"/>
      <c r="E47" s="64">
        <v>43315785.603802636</v>
      </c>
      <c r="F47" s="13"/>
      <c r="G47" s="65">
        <f t="shared" si="6"/>
        <v>6.4255171335481975</v>
      </c>
      <c r="H47" s="4">
        <f t="shared" si="3"/>
        <v>3.0636220044084617</v>
      </c>
      <c r="I47" s="13"/>
      <c r="J47" s="64">
        <v>159434</v>
      </c>
      <c r="K47" s="13"/>
      <c r="L47" s="65">
        <f t="shared" si="7"/>
        <v>1.9301217913882951</v>
      </c>
      <c r="M47" s="4">
        <f t="shared" si="4"/>
        <v>0.12748773794046819</v>
      </c>
      <c r="N47" s="13"/>
      <c r="O47" s="64">
        <v>1590559.1364104815</v>
      </c>
      <c r="P47" s="66"/>
      <c r="Q47" s="65">
        <f>(O47/O43-1)*100</f>
        <v>3.4575457265440646</v>
      </c>
      <c r="R47" s="4">
        <f t="shared" si="5"/>
        <v>1.1631073216693322</v>
      </c>
    </row>
    <row r="48" spans="1:18" ht="23.1" customHeight="1">
      <c r="A48" s="70"/>
      <c r="B48" s="13"/>
      <c r="C48" s="70">
        <v>3</v>
      </c>
      <c r="D48" s="13"/>
      <c r="E48" s="64">
        <v>44507183.061839208</v>
      </c>
      <c r="F48" s="13"/>
      <c r="G48" s="65">
        <f t="shared" ref="G48:G49" si="9">(E48/E44-1)*100</f>
        <v>6.7544435614859566</v>
      </c>
      <c r="H48" s="4">
        <f t="shared" ref="H48:H49" si="10">(E48/E47-1)*100</f>
        <v>2.7504925546865344</v>
      </c>
      <c r="I48" s="13"/>
      <c r="J48" s="64">
        <v>161908</v>
      </c>
      <c r="K48" s="13"/>
      <c r="L48" s="65">
        <f t="shared" ref="L48:L49" si="11">(J48/J44-1)*100</f>
        <v>2.4837958274255723</v>
      </c>
      <c r="M48" s="4">
        <f t="shared" ref="M48:M49" si="12">(J48/J47-1)*100</f>
        <v>1.5517392776948524</v>
      </c>
      <c r="N48" s="13"/>
      <c r="O48" s="64">
        <v>1623935.1360221449</v>
      </c>
      <c r="P48" s="66"/>
      <c r="Q48" s="65">
        <f t="shared" ref="Q48:Q49" si="13">(O48/O44-1)*100</f>
        <v>3.9654906673556756</v>
      </c>
      <c r="R48" s="4">
        <f t="shared" ref="R48:R49" si="14">(O48/O47-1)*100</f>
        <v>2.0983815595178257</v>
      </c>
    </row>
    <row r="49" spans="1:32" ht="23.1" customHeight="1" thickBot="1">
      <c r="A49" s="27"/>
      <c r="B49" s="23"/>
      <c r="C49" s="27" t="s">
        <v>121</v>
      </c>
      <c r="D49" s="23"/>
      <c r="E49" s="24">
        <v>44888279.263448127</v>
      </c>
      <c r="F49" s="23"/>
      <c r="G49" s="32">
        <f t="shared" si="9"/>
        <v>8.6504183027339643</v>
      </c>
      <c r="H49" s="33">
        <f t="shared" si="10"/>
        <v>0.85625774401272281</v>
      </c>
      <c r="I49" s="23"/>
      <c r="J49" s="24">
        <v>161729</v>
      </c>
      <c r="K49" s="23"/>
      <c r="L49" s="32">
        <f t="shared" si="11"/>
        <v>2.5802195850590737</v>
      </c>
      <c r="M49" s="33">
        <f t="shared" si="12"/>
        <v>-0.1105566123971613</v>
      </c>
      <c r="N49" s="23"/>
      <c r="O49" s="24">
        <v>1647556.0157853107</v>
      </c>
      <c r="P49" s="25"/>
      <c r="Q49" s="32">
        <f t="shared" si="13"/>
        <v>5.6912089941677069</v>
      </c>
      <c r="R49" s="33">
        <f t="shared" si="14"/>
        <v>1.4545457659734806</v>
      </c>
    </row>
    <row r="61" spans="1:32" ht="23.1" customHeight="1">
      <c r="R61" s="71"/>
      <c r="S61" s="6"/>
      <c r="U61" s="6"/>
      <c r="V61" s="7"/>
      <c r="W61" s="6"/>
      <c r="X61" s="6"/>
      <c r="Y61" s="6"/>
      <c r="Z61" s="6"/>
      <c r="AA61" s="7"/>
      <c r="AB61" s="6"/>
      <c r="AC61" s="6"/>
      <c r="AD61" s="6"/>
      <c r="AE61" s="6"/>
      <c r="AF61" s="7"/>
    </row>
  </sheetData>
  <sheetProtection algorithmName="SHA-512" hashValue="rwLWAY9+1wD5iQtMmo6iTEp6csImFta5J1CQLkiMM8poJee6MUUUTVgNnRMFPyrpMYK8hAVQ7X2lwuWZ8v3lFA==" saltValue="IGRoy4fqGRzjCkxoANW1y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48A8-A892-4B35-BA2A-4414CB1A60B5}">
  <sheetPr codeName="Sheet12">
    <tabColor rgb="FFFFFF00"/>
  </sheetPr>
  <dimension ref="A2:S49"/>
  <sheetViews>
    <sheetView view="pageBreakPreview" zoomScale="69" zoomScaleNormal="100" zoomScaleSheetLayoutView="69" workbookViewId="0">
      <pane ySplit="12" topLeftCell="A41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465</v>
      </c>
      <c r="B11" s="35"/>
      <c r="C11" s="35" t="s">
        <v>45</v>
      </c>
      <c r="D11" s="37"/>
      <c r="E11" s="37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46</v>
      </c>
      <c r="D12" s="38"/>
      <c r="E12" s="38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54058809.557578199</v>
      </c>
      <c r="F14" s="5"/>
      <c r="G14" s="29"/>
      <c r="H14" s="5"/>
      <c r="I14" s="5"/>
      <c r="J14" s="34">
        <f>J25</f>
        <v>78564</v>
      </c>
      <c r="K14" s="5"/>
      <c r="L14" s="29"/>
      <c r="M14" s="5"/>
      <c r="N14" s="5"/>
      <c r="O14" s="34">
        <f>+O22+O23+O24+O25</f>
        <v>3201386.5082250601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51203295.513764702</v>
      </c>
      <c r="F15" s="5"/>
      <c r="G15" s="29">
        <f t="shared" ref="G15:G16" si="0">((E15/E14)-1)*100</f>
        <v>-5.2822362667311111</v>
      </c>
      <c r="H15" s="5"/>
      <c r="I15" s="5"/>
      <c r="J15" s="34">
        <f>J29</f>
        <v>79795</v>
      </c>
      <c r="K15" s="5"/>
      <c r="L15" s="29">
        <f t="shared" ref="L15:L16" si="1">((J15/J14)-1)*100</f>
        <v>1.5668754136754837</v>
      </c>
      <c r="M15" s="5"/>
      <c r="N15" s="5"/>
      <c r="O15" s="34">
        <f>+O26+O27+O28+O29</f>
        <v>3210928.5642504268</v>
      </c>
      <c r="P15" s="1"/>
      <c r="Q15" s="29">
        <f t="shared" ref="Q15:Q16" si="2">((O15/O14)-1)*100</f>
        <v>0.29806010617121625</v>
      </c>
      <c r="R15" s="5"/>
    </row>
    <row r="16" spans="1:19" ht="23.1" customHeight="1">
      <c r="A16" s="8">
        <v>2021</v>
      </c>
      <c r="E16" s="34">
        <f>+E30+E31+E32+E33</f>
        <v>53241928.971400306</v>
      </c>
      <c r="F16" s="5"/>
      <c r="G16" s="29">
        <f t="shared" si="0"/>
        <v>3.9814497039308172</v>
      </c>
      <c r="H16" s="5"/>
      <c r="I16" s="5"/>
      <c r="J16" s="34">
        <f>J33</f>
        <v>81173</v>
      </c>
      <c r="K16" s="5"/>
      <c r="L16" s="29">
        <f t="shared" si="1"/>
        <v>1.7269252459427342</v>
      </c>
      <c r="M16" s="5"/>
      <c r="N16" s="5"/>
      <c r="O16" s="34">
        <f>+O30+O31+O32+O33</f>
        <v>3284745.0576259098</v>
      </c>
      <c r="P16" s="1"/>
      <c r="Q16" s="29">
        <f t="shared" si="2"/>
        <v>2.2989142205571023</v>
      </c>
      <c r="R16" s="5"/>
    </row>
    <row r="17" spans="1:18" ht="23.1" customHeight="1">
      <c r="A17" s="8">
        <v>2022</v>
      </c>
      <c r="E17" s="34">
        <f>+E34+E35+E36+E37</f>
        <v>57836483.814837299</v>
      </c>
      <c r="F17" s="5"/>
      <c r="G17" s="29">
        <f>((E17/E16)-1)*100</f>
        <v>8.6295799799158921</v>
      </c>
      <c r="H17" s="5"/>
      <c r="I17" s="5"/>
      <c r="J17" s="34">
        <f>J37</f>
        <v>84587</v>
      </c>
      <c r="K17" s="5"/>
      <c r="L17" s="29">
        <f>((J17/J16)-1)*100</f>
        <v>4.2058319884690665</v>
      </c>
      <c r="M17" s="5"/>
      <c r="N17" s="5"/>
      <c r="O17" s="34">
        <f>+O34+O35+O36+O37</f>
        <v>3492983.1432142318</v>
      </c>
      <c r="P17" s="1"/>
      <c r="Q17" s="29">
        <f>((O17/O16)-1)*100</f>
        <v>6.339550922068482</v>
      </c>
      <c r="R17" s="5"/>
    </row>
    <row r="18" spans="1:18" ht="23.1" customHeight="1">
      <c r="A18" s="8">
        <v>2023</v>
      </c>
      <c r="E18" s="34">
        <f>+E38+E39+E40+E41</f>
        <v>59171282.916419096</v>
      </c>
      <c r="F18" s="5"/>
      <c r="G18" s="29">
        <f>((E18/E17)-1)*100</f>
        <v>2.3078842514962394</v>
      </c>
      <c r="H18" s="5"/>
      <c r="I18" s="5"/>
      <c r="J18" s="34">
        <f>J41</f>
        <v>85396</v>
      </c>
      <c r="K18" s="5"/>
      <c r="L18" s="29">
        <f>((J18/J17)-1)*100</f>
        <v>0.95641174175700172</v>
      </c>
      <c r="M18" s="5"/>
      <c r="N18" s="5"/>
      <c r="O18" s="34">
        <f>+O38+O39+O40+O41</f>
        <v>3561295.3891830491</v>
      </c>
      <c r="P18" s="1"/>
      <c r="Q18" s="29">
        <f>((O18/O17)-1)*100</f>
        <v>1.9556992738864576</v>
      </c>
      <c r="R18" s="5"/>
    </row>
    <row r="19" spans="1:18" ht="23.1" customHeight="1">
      <c r="A19" s="8">
        <v>2024</v>
      </c>
      <c r="E19" s="34">
        <f>+E42+E43+E44+E45</f>
        <v>62346878.522770271</v>
      </c>
      <c r="F19" s="5"/>
      <c r="G19" s="29">
        <f>((E19/E18)-1)*100</f>
        <v>5.3667851191206761</v>
      </c>
      <c r="H19" s="5"/>
      <c r="I19" s="5"/>
      <c r="J19" s="34">
        <f>J45</f>
        <v>86923</v>
      </c>
      <c r="K19" s="5"/>
      <c r="L19" s="29">
        <f>((J19/J18)-1)*100</f>
        <v>1.7881399597170722</v>
      </c>
      <c r="M19" s="5"/>
      <c r="N19" s="5"/>
      <c r="O19" s="34">
        <f>+O42+O43+O44+O45</f>
        <v>3668228.1483206521</v>
      </c>
      <c r="P19" s="1"/>
      <c r="Q19" s="29">
        <f>((O19/O18)-1)*100</f>
        <v>3.002636609768361</v>
      </c>
      <c r="R19" s="5"/>
    </row>
    <row r="20" spans="1:18" ht="23.1" customHeight="1">
      <c r="A20" s="73">
        <v>2025</v>
      </c>
      <c r="C20" s="73"/>
      <c r="E20" s="34">
        <f>+E46+E47+E48+E49</f>
        <v>67035891.890637569</v>
      </c>
      <c r="F20" s="5"/>
      <c r="G20" s="29">
        <f>((E20/E19)-1)*100</f>
        <v>7.5208470399280358</v>
      </c>
      <c r="H20" s="5"/>
      <c r="I20" s="5"/>
      <c r="J20" s="34">
        <f>J49</f>
        <v>89255</v>
      </c>
      <c r="K20" s="5"/>
      <c r="L20" s="29">
        <f>((J20/J19)-1)*100</f>
        <v>2.6828342325966759</v>
      </c>
      <c r="M20" s="5"/>
      <c r="N20" s="5"/>
      <c r="O20" s="34">
        <f>+O46+O47+O48+O49</f>
        <v>3880219.7447050568</v>
      </c>
      <c r="P20" s="1"/>
      <c r="Q20" s="29">
        <f>((O20/O19)-1)*100</f>
        <v>5.7791279007947338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13221819.400741201</v>
      </c>
      <c r="G22" s="3">
        <f>(E22/E16-1)*100</f>
        <v>-75.166528230328595</v>
      </c>
      <c r="H22" s="4">
        <f>(E22/E19-1)*100</f>
        <v>-78.79313333078521</v>
      </c>
      <c r="J22" s="7">
        <v>75689</v>
      </c>
      <c r="L22" s="3">
        <f>(J22/J16-1)*100</f>
        <v>-6.755941014869471</v>
      </c>
      <c r="M22" s="4">
        <f>(J22/J19-1)*100</f>
        <v>-12.924082233701096</v>
      </c>
      <c r="O22" s="7">
        <v>787085.47002932802</v>
      </c>
      <c r="Q22" s="3">
        <f>(O22/O16-1)*100</f>
        <v>-76.038156501612832</v>
      </c>
      <c r="R22" s="4">
        <f>(O22/O19-1)*100</f>
        <v>-78.543170211763879</v>
      </c>
    </row>
    <row r="23" spans="1:18" ht="23.1" hidden="1" customHeight="1">
      <c r="C23" s="8">
        <v>2</v>
      </c>
      <c r="E23" s="7">
        <v>13573186.076032801</v>
      </c>
      <c r="G23" s="3">
        <f>(E23/E17-1)*100</f>
        <v>-76.531792424506364</v>
      </c>
      <c r="H23" s="4">
        <f t="shared" ref="H23:H47" si="3">(E23/E22-1)*100</f>
        <v>2.6574759845222395</v>
      </c>
      <c r="J23" s="7">
        <v>77499</v>
      </c>
      <c r="L23" s="3">
        <f>(J23/J17-1)*100</f>
        <v>-8.3795382269142955</v>
      </c>
      <c r="M23" s="4">
        <f t="shared" ref="M23:M47" si="4">(J23/J22-1)*100</f>
        <v>2.3913646632932162</v>
      </c>
      <c r="O23" s="7">
        <v>764905.74521008704</v>
      </c>
      <c r="Q23" s="3">
        <f>(O23/O17-1)*100</f>
        <v>-78.101647965405775</v>
      </c>
      <c r="R23" s="4">
        <f t="shared" ref="R23:R47" si="5">(O23/O22-1)*100</f>
        <v>-2.8179563292426879</v>
      </c>
    </row>
    <row r="24" spans="1:18" ht="23.1" hidden="1" customHeight="1">
      <c r="C24" s="8">
        <v>3</v>
      </c>
      <c r="E24" s="7">
        <v>13594466.022828</v>
      </c>
      <c r="G24" s="3">
        <f>(E24/E18-1)*100</f>
        <v>-77.025230225225101</v>
      </c>
      <c r="H24" s="4">
        <f t="shared" si="3"/>
        <v>0.1567793049914501</v>
      </c>
      <c r="J24" s="7">
        <v>77040</v>
      </c>
      <c r="L24" s="3">
        <f>(J24/J18-1)*100</f>
        <v>-9.7850016394210542</v>
      </c>
      <c r="M24" s="4">
        <f t="shared" si="4"/>
        <v>-0.59226570665428246</v>
      </c>
      <c r="O24" s="7">
        <v>822410.64587105403</v>
      </c>
      <c r="Q24" s="3">
        <f>(O24/O18-1)*100</f>
        <v>-76.906980297983296</v>
      </c>
      <c r="R24" s="4">
        <f t="shared" si="5"/>
        <v>7.5179067513962528</v>
      </c>
    </row>
    <row r="25" spans="1:18" ht="23.1" hidden="1" customHeight="1">
      <c r="C25" s="8">
        <v>4</v>
      </c>
      <c r="E25" s="7">
        <v>13669338.057976199</v>
      </c>
      <c r="G25" s="3">
        <f>(E25/E19-1)*100</f>
        <v>-78.075344938104806</v>
      </c>
      <c r="H25" s="4">
        <f t="shared" si="3"/>
        <v>0.5507537774743998</v>
      </c>
      <c r="J25" s="7">
        <v>78564</v>
      </c>
      <c r="L25" s="3">
        <f>(J25/J19-1)*100</f>
        <v>-9.6165571827939722</v>
      </c>
      <c r="M25" s="4">
        <f t="shared" si="4"/>
        <v>1.9781931464174507</v>
      </c>
      <c r="O25" s="7">
        <v>826984.64711459097</v>
      </c>
      <c r="Q25" s="3">
        <f>(O25/O19-1)*100</f>
        <v>-77.45547404151533</v>
      </c>
      <c r="R25" s="4">
        <f t="shared" si="5"/>
        <v>0.55616999445482485</v>
      </c>
    </row>
    <row r="26" spans="1:18" ht="23.1" customHeight="1">
      <c r="A26" s="8">
        <v>2020</v>
      </c>
      <c r="C26" s="8">
        <v>1</v>
      </c>
      <c r="E26" s="7">
        <v>13111939.712746</v>
      </c>
      <c r="G26" s="3">
        <f t="shared" ref="G26:G47" si="6">(E26/E22-1)*100</f>
        <v>-0.83104816867367592</v>
      </c>
      <c r="H26" s="4">
        <f t="shared" si="3"/>
        <v>-4.0777274134715764</v>
      </c>
      <c r="J26" s="7">
        <v>76900</v>
      </c>
      <c r="L26" s="3">
        <f t="shared" ref="L26:L47" si="7">(J26/J22-1)*100</f>
        <v>1.5999682912972713</v>
      </c>
      <c r="M26" s="4">
        <f t="shared" si="4"/>
        <v>-2.1180184308334571</v>
      </c>
      <c r="O26" s="7">
        <v>797474.99823371496</v>
      </c>
      <c r="Q26" s="3">
        <f t="shared" ref="Q26:Q47" si="8">(O26/O22-1)*100</f>
        <v>1.3199999999999656</v>
      </c>
      <c r="R26" s="4">
        <f t="shared" si="5"/>
        <v>-3.5683430138440109</v>
      </c>
    </row>
    <row r="27" spans="1:18" ht="23.1" customHeight="1">
      <c r="C27" s="8">
        <v>2</v>
      </c>
      <c r="E27" s="7">
        <v>10383473.2608405</v>
      </c>
      <c r="G27" s="3">
        <f t="shared" si="6"/>
        <v>-23.500103787898542</v>
      </c>
      <c r="H27" s="4">
        <f t="shared" si="3"/>
        <v>-20.809022247510654</v>
      </c>
      <c r="J27" s="7">
        <v>77458</v>
      </c>
      <c r="L27" s="3">
        <f t="shared" si="7"/>
        <v>-5.2903908437529346E-2</v>
      </c>
      <c r="M27" s="4">
        <f t="shared" si="4"/>
        <v>0.72561768530559068</v>
      </c>
      <c r="O27" s="7">
        <v>756405.31092691398</v>
      </c>
      <c r="Q27" s="3">
        <f t="shared" si="8"/>
        <v>-1.1113048027686534</v>
      </c>
      <c r="R27" s="4">
        <f t="shared" si="5"/>
        <v>-5.1499655033404252</v>
      </c>
    </row>
    <row r="28" spans="1:18" ht="23.1" customHeight="1">
      <c r="C28" s="8">
        <v>3</v>
      </c>
      <c r="E28" s="7">
        <v>13682112.218181601</v>
      </c>
      <c r="G28" s="3">
        <f t="shared" si="6"/>
        <v>0.64471966170958073</v>
      </c>
      <c r="H28" s="4">
        <f t="shared" si="3"/>
        <v>31.768165376621681</v>
      </c>
      <c r="J28" s="7">
        <v>78102</v>
      </c>
      <c r="L28" s="3">
        <f t="shared" si="7"/>
        <v>1.3785046728971961</v>
      </c>
      <c r="M28" s="4">
        <f t="shared" si="4"/>
        <v>0.83141831702342461</v>
      </c>
      <c r="O28" s="7">
        <v>823322.82428160997</v>
      </c>
      <c r="Q28" s="3">
        <f t="shared" si="8"/>
        <v>0.11091519974060216</v>
      </c>
      <c r="R28" s="4">
        <f t="shared" si="5"/>
        <v>8.8467799456212184</v>
      </c>
    </row>
    <row r="29" spans="1:18" ht="23.1" customHeight="1">
      <c r="C29" s="8">
        <v>4</v>
      </c>
      <c r="E29" s="7">
        <v>14025770.321996599</v>
      </c>
      <c r="G29" s="3">
        <f t="shared" si="6"/>
        <v>2.6075312682198204</v>
      </c>
      <c r="H29" s="4">
        <f t="shared" si="3"/>
        <v>2.5117328255671367</v>
      </c>
      <c r="J29" s="7">
        <v>79795</v>
      </c>
      <c r="L29" s="3">
        <f t="shared" si="7"/>
        <v>1.5668754136754837</v>
      </c>
      <c r="M29" s="4">
        <f t="shared" si="4"/>
        <v>2.1676781644516252</v>
      </c>
      <c r="O29" s="7">
        <v>833725.43080818804</v>
      </c>
      <c r="Q29" s="3">
        <f t="shared" si="8"/>
        <v>0.81510384952321324</v>
      </c>
      <c r="R29" s="4">
        <f t="shared" si="5"/>
        <v>1.2634906041448346</v>
      </c>
    </row>
    <row r="30" spans="1:18" ht="23.1" customHeight="1">
      <c r="A30" s="8">
        <v>2021</v>
      </c>
      <c r="C30" s="8">
        <v>1</v>
      </c>
      <c r="E30" s="7">
        <v>13550135.616155</v>
      </c>
      <c r="G30" s="3">
        <f t="shared" si="6"/>
        <v>3.3419609379612636</v>
      </c>
      <c r="H30" s="4">
        <f t="shared" si="3"/>
        <v>-3.3911485424487631</v>
      </c>
      <c r="J30" s="7">
        <v>78554</v>
      </c>
      <c r="L30" s="3">
        <f t="shared" si="7"/>
        <v>2.1508452535760725</v>
      </c>
      <c r="M30" s="4">
        <f t="shared" si="4"/>
        <v>-1.5552352904317335</v>
      </c>
      <c r="O30" s="7">
        <v>811388.97013656399</v>
      </c>
      <c r="Q30" s="3">
        <f t="shared" si="8"/>
        <v>1.7447533695308826</v>
      </c>
      <c r="R30" s="4">
        <f t="shared" si="5"/>
        <v>-2.6791147116589364</v>
      </c>
    </row>
    <row r="31" spans="1:18" ht="23.1" customHeight="1">
      <c r="C31" s="8">
        <v>2</v>
      </c>
      <c r="E31" s="7">
        <v>12724075.133966099</v>
      </c>
      <c r="G31" s="3">
        <f t="shared" si="6"/>
        <v>22.541608326308115</v>
      </c>
      <c r="H31" s="4">
        <f t="shared" si="3"/>
        <v>-6.0963263069045537</v>
      </c>
      <c r="J31" s="7">
        <v>78768</v>
      </c>
      <c r="L31" s="3">
        <f t="shared" si="7"/>
        <v>1.6912391231377111</v>
      </c>
      <c r="M31" s="4">
        <f t="shared" si="4"/>
        <v>0.27242406497440808</v>
      </c>
      <c r="O31" s="7">
        <v>783156.89964440104</v>
      </c>
      <c r="Q31" s="3">
        <f t="shared" si="8"/>
        <v>3.5366738349186244</v>
      </c>
      <c r="R31" s="4">
        <f t="shared" si="5"/>
        <v>-3.4794742757485619</v>
      </c>
    </row>
    <row r="32" spans="1:18" ht="23.1" customHeight="1">
      <c r="C32" s="8">
        <v>3</v>
      </c>
      <c r="E32" s="7">
        <v>12740848.8484345</v>
      </c>
      <c r="G32" s="3">
        <f t="shared" si="6"/>
        <v>-6.8795179774676418</v>
      </c>
      <c r="H32" s="4">
        <f t="shared" si="3"/>
        <v>0.13182659086650172</v>
      </c>
      <c r="J32" s="7">
        <v>79256</v>
      </c>
      <c r="L32" s="3">
        <f t="shared" si="7"/>
        <v>1.4775549921897113</v>
      </c>
      <c r="M32" s="4">
        <f t="shared" si="4"/>
        <v>0.61954093032703383</v>
      </c>
      <c r="O32" s="7">
        <v>837057.57681570505</v>
      </c>
      <c r="Q32" s="3">
        <f t="shared" si="8"/>
        <v>1.6682098599755557</v>
      </c>
      <c r="R32" s="4">
        <f t="shared" si="5"/>
        <v>6.8824876848787353</v>
      </c>
    </row>
    <row r="33" spans="1:18" ht="23.1" customHeight="1">
      <c r="C33" s="8">
        <v>4</v>
      </c>
      <c r="E33" s="7">
        <v>14226869.3728447</v>
      </c>
      <c r="G33" s="3">
        <f t="shared" si="6"/>
        <v>1.4337825747275934</v>
      </c>
      <c r="H33" s="4">
        <f t="shared" si="3"/>
        <v>11.663434219241919</v>
      </c>
      <c r="J33" s="7">
        <v>81173</v>
      </c>
      <c r="L33" s="3">
        <f t="shared" si="7"/>
        <v>1.7269252459427342</v>
      </c>
      <c r="M33" s="4">
        <f t="shared" si="4"/>
        <v>2.41874432219642</v>
      </c>
      <c r="O33" s="7">
        <v>853141.61102923995</v>
      </c>
      <c r="Q33" s="3">
        <f t="shared" si="8"/>
        <v>2.3288458650266186</v>
      </c>
      <c r="R33" s="4">
        <f t="shared" si="5"/>
        <v>1.9214967594846977</v>
      </c>
    </row>
    <row r="34" spans="1:18" ht="23.1" customHeight="1">
      <c r="A34" s="8">
        <v>2022</v>
      </c>
      <c r="C34" s="8">
        <v>1</v>
      </c>
      <c r="E34" s="7">
        <v>14002443.2513994</v>
      </c>
      <c r="G34" s="3">
        <f t="shared" si="6"/>
        <v>3.338030319823071</v>
      </c>
      <c r="H34" s="4">
        <f t="shared" si="3"/>
        <v>-1.5774807202044716</v>
      </c>
      <c r="J34" s="7">
        <v>82512</v>
      </c>
      <c r="L34" s="3">
        <f t="shared" si="7"/>
        <v>5.038572192377222</v>
      </c>
      <c r="M34" s="4">
        <f t="shared" si="4"/>
        <v>1.6495632784300218</v>
      </c>
      <c r="O34" s="7">
        <v>843005.51460180804</v>
      </c>
      <c r="Q34" s="3">
        <f t="shared" si="8"/>
        <v>3.8965952987902508</v>
      </c>
      <c r="R34" s="4">
        <f t="shared" si="5"/>
        <v>-1.188090733870506</v>
      </c>
    </row>
    <row r="35" spans="1:18" ht="23.1" customHeight="1">
      <c r="C35" s="8">
        <v>2</v>
      </c>
      <c r="E35" s="7">
        <v>14469526.4736792</v>
      </c>
      <c r="G35" s="3">
        <f t="shared" si="6"/>
        <v>13.717706955798548</v>
      </c>
      <c r="H35" s="4">
        <f t="shared" si="3"/>
        <v>3.3357265863807051</v>
      </c>
      <c r="J35" s="7">
        <v>84673</v>
      </c>
      <c r="L35" s="3">
        <f t="shared" si="7"/>
        <v>7.4966991671744809</v>
      </c>
      <c r="M35" s="4">
        <f t="shared" si="4"/>
        <v>2.6190129920496519</v>
      </c>
      <c r="O35" s="7">
        <v>882162.60465956305</v>
      </c>
      <c r="Q35" s="3">
        <f t="shared" si="8"/>
        <v>12.641873558174144</v>
      </c>
      <c r="R35" s="4">
        <f t="shared" si="5"/>
        <v>4.6449387791076102</v>
      </c>
    </row>
    <row r="36" spans="1:18" ht="23.1" customHeight="1">
      <c r="C36" s="8">
        <v>3</v>
      </c>
      <c r="E36" s="7">
        <v>14654927.292790299</v>
      </c>
      <c r="G36" s="3">
        <f t="shared" si="6"/>
        <v>15.023162641090316</v>
      </c>
      <c r="H36" s="4">
        <f t="shared" si="3"/>
        <v>1.2813191879385455</v>
      </c>
      <c r="J36" s="7">
        <v>84842</v>
      </c>
      <c r="L36" s="3">
        <f t="shared" si="7"/>
        <v>7.0480468355708092</v>
      </c>
      <c r="M36" s="4">
        <f t="shared" si="4"/>
        <v>0.19959136914955433</v>
      </c>
      <c r="O36" s="7">
        <v>890015.43027970195</v>
      </c>
      <c r="Q36" s="3">
        <f t="shared" si="8"/>
        <v>6.3266679534108805</v>
      </c>
      <c r="R36" s="4">
        <f t="shared" si="5"/>
        <v>0.89017892831326773</v>
      </c>
    </row>
    <row r="37" spans="1:18" ht="23.1" customHeight="1">
      <c r="C37" s="8">
        <v>4</v>
      </c>
      <c r="E37" s="7">
        <v>14709586.7969684</v>
      </c>
      <c r="G37" s="3">
        <f t="shared" si="6"/>
        <v>3.3929982167762107</v>
      </c>
      <c r="H37" s="4">
        <f t="shared" si="3"/>
        <v>0.37297697276867936</v>
      </c>
      <c r="J37" s="7">
        <v>84587</v>
      </c>
      <c r="L37" s="3">
        <f t="shared" si="7"/>
        <v>4.2058319884690665</v>
      </c>
      <c r="M37" s="4">
        <f t="shared" si="4"/>
        <v>-0.30055868555668441</v>
      </c>
      <c r="O37" s="7">
        <v>877799.59367315902</v>
      </c>
      <c r="Q37" s="3">
        <f t="shared" si="8"/>
        <v>2.8902567082821573</v>
      </c>
      <c r="R37" s="4">
        <f t="shared" si="5"/>
        <v>-1.3725421145455718</v>
      </c>
    </row>
    <row r="38" spans="1:18" ht="23.1" customHeight="1">
      <c r="A38" s="8">
        <v>2023</v>
      </c>
      <c r="C38" s="8">
        <v>1</v>
      </c>
      <c r="E38" s="7">
        <v>14246686.949312899</v>
      </c>
      <c r="G38" s="3">
        <f t="shared" si="6"/>
        <v>1.7442934317130065</v>
      </c>
      <c r="H38" s="4">
        <f t="shared" si="3"/>
        <v>-3.1469262464320469</v>
      </c>
      <c r="J38" s="7">
        <v>84078</v>
      </c>
      <c r="L38" s="3">
        <f t="shared" si="7"/>
        <v>1.8979057591623105</v>
      </c>
      <c r="M38" s="4">
        <f t="shared" si="4"/>
        <v>-0.60174731341695598</v>
      </c>
      <c r="O38" s="7">
        <v>877496.75955307402</v>
      </c>
      <c r="Q38" s="3">
        <f t="shared" si="8"/>
        <v>4.0914613669588817</v>
      </c>
      <c r="R38" s="4">
        <f t="shared" si="5"/>
        <v>-3.4499232201490315E-2</v>
      </c>
    </row>
    <row r="39" spans="1:18" ht="23.1" customHeight="1">
      <c r="C39" s="8">
        <v>2</v>
      </c>
      <c r="E39" s="7">
        <v>14927085.2685064</v>
      </c>
      <c r="G39" s="3">
        <f t="shared" si="6"/>
        <v>3.1622236958446681</v>
      </c>
      <c r="H39" s="4">
        <f t="shared" si="3"/>
        <v>4.7758354037976236</v>
      </c>
      <c r="J39" s="7">
        <v>85314</v>
      </c>
      <c r="L39" s="3">
        <f t="shared" si="7"/>
        <v>0.75702998594593396</v>
      </c>
      <c r="M39" s="4">
        <f t="shared" si="4"/>
        <v>1.4700635124527128</v>
      </c>
      <c r="O39" s="7">
        <v>898011.352037807</v>
      </c>
      <c r="Q39" s="3">
        <f t="shared" si="8"/>
        <v>1.7965789180510727</v>
      </c>
      <c r="R39" s="4">
        <f t="shared" si="5"/>
        <v>2.337853930672229</v>
      </c>
    </row>
    <row r="40" spans="1:18" ht="23.1" customHeight="1">
      <c r="C40" s="8">
        <v>3</v>
      </c>
      <c r="E40" s="7">
        <v>14938206.9169908</v>
      </c>
      <c r="G40" s="3">
        <f t="shared" si="6"/>
        <v>1.9329991786439127</v>
      </c>
      <c r="H40" s="4">
        <f t="shared" si="3"/>
        <v>7.4506497982329556E-2</v>
      </c>
      <c r="J40" s="7">
        <v>85483</v>
      </c>
      <c r="L40" s="3">
        <f t="shared" si="7"/>
        <v>0.75552202918365285</v>
      </c>
      <c r="M40" s="4">
        <f t="shared" si="4"/>
        <v>0.19809175516327659</v>
      </c>
      <c r="O40" s="7">
        <v>898596.91239876801</v>
      </c>
      <c r="Q40" s="3">
        <f t="shared" si="8"/>
        <v>0.9641947574289933</v>
      </c>
      <c r="R40" s="4">
        <f t="shared" si="5"/>
        <v>6.5206342841017673E-2</v>
      </c>
    </row>
    <row r="41" spans="1:18" ht="23.1" customHeight="1">
      <c r="C41" s="8">
        <v>4</v>
      </c>
      <c r="E41" s="7">
        <v>15059303.781609001</v>
      </c>
      <c r="G41" s="3">
        <f t="shared" si="6"/>
        <v>2.3774766039837081</v>
      </c>
      <c r="H41" s="4">
        <f t="shared" si="3"/>
        <v>0.81065194297491594</v>
      </c>
      <c r="J41" s="7">
        <v>85396</v>
      </c>
      <c r="L41" s="3">
        <f t="shared" si="7"/>
        <v>0.95641174175700172</v>
      </c>
      <c r="M41" s="4">
        <f t="shared" si="4"/>
        <v>-0.10177462185463337</v>
      </c>
      <c r="O41" s="7">
        <v>887190.36519339995</v>
      </c>
      <c r="Q41" s="3">
        <f t="shared" si="8"/>
        <v>1.069808141622075</v>
      </c>
      <c r="R41" s="4">
        <f t="shared" si="5"/>
        <v>-1.2693730690570448</v>
      </c>
    </row>
    <row r="42" spans="1:18" ht="23.1" customHeight="1">
      <c r="A42" s="8">
        <v>2024</v>
      </c>
      <c r="C42" s="8">
        <v>1</v>
      </c>
      <c r="E42" s="7">
        <v>14603659.9637344</v>
      </c>
      <c r="G42" s="3">
        <f t="shared" si="6"/>
        <v>2.5056563374456386</v>
      </c>
      <c r="H42" s="4">
        <f t="shared" si="3"/>
        <v>-3.0256632343857115</v>
      </c>
      <c r="J42" s="7">
        <v>84970</v>
      </c>
      <c r="L42" s="3">
        <f t="shared" si="7"/>
        <v>1.0609196222555184</v>
      </c>
      <c r="M42" s="4">
        <f t="shared" si="4"/>
        <v>-0.49885240526488239</v>
      </c>
      <c r="O42" s="7">
        <v>885969.45600818098</v>
      </c>
      <c r="Q42" s="3">
        <f t="shared" si="8"/>
        <v>0.96555301918406222</v>
      </c>
      <c r="R42" s="4">
        <f t="shared" si="5"/>
        <v>-0.13761524393389735</v>
      </c>
    </row>
    <row r="43" spans="1:18" ht="23.1" customHeight="1">
      <c r="C43" s="8">
        <v>2</v>
      </c>
      <c r="E43" s="7">
        <v>15263737.3011222</v>
      </c>
      <c r="G43" s="3">
        <f t="shared" si="6"/>
        <v>2.2553099051834113</v>
      </c>
      <c r="H43" s="4">
        <f t="shared" si="3"/>
        <v>4.5199445825703011</v>
      </c>
      <c r="J43" s="7">
        <v>86239</v>
      </c>
      <c r="L43" s="3">
        <f t="shared" si="7"/>
        <v>1.0842300208641076</v>
      </c>
      <c r="M43" s="4">
        <f t="shared" si="4"/>
        <v>1.4934682829233825</v>
      </c>
      <c r="O43" s="7">
        <v>906032.68304026802</v>
      </c>
      <c r="Q43" s="3">
        <f t="shared" si="8"/>
        <v>0.89323269513894576</v>
      </c>
      <c r="R43" s="4">
        <f t="shared" si="5"/>
        <v>2.2645506451750341</v>
      </c>
    </row>
    <row r="44" spans="1:18" ht="23.1" customHeight="1">
      <c r="C44" s="8">
        <v>3</v>
      </c>
      <c r="E44" s="7">
        <v>16282966.3036172</v>
      </c>
      <c r="G44" s="3">
        <f t="shared" si="6"/>
        <v>9.0021472730898111</v>
      </c>
      <c r="H44" s="4">
        <f t="shared" si="3"/>
        <v>6.6774537741819406</v>
      </c>
      <c r="J44" s="7">
        <v>87622</v>
      </c>
      <c r="L44" s="3">
        <f t="shared" si="7"/>
        <v>2.5022519097364304</v>
      </c>
      <c r="M44" s="4">
        <f t="shared" si="4"/>
        <v>1.603682788529559</v>
      </c>
      <c r="O44" s="7">
        <v>938198.88571854099</v>
      </c>
      <c r="Q44" s="3">
        <f t="shared" si="8"/>
        <v>4.4070898501150202</v>
      </c>
      <c r="R44" s="4">
        <f t="shared" si="5"/>
        <v>3.5502254256807309</v>
      </c>
    </row>
    <row r="45" spans="1:18" ht="23.1" customHeight="1">
      <c r="C45" s="8">
        <v>4</v>
      </c>
      <c r="E45" s="7">
        <v>16196514.954296466</v>
      </c>
      <c r="G45" s="3">
        <f t="shared" si="6"/>
        <v>7.551552111434745</v>
      </c>
      <c r="H45" s="4">
        <f t="shared" si="3"/>
        <v>-0.53093120570746333</v>
      </c>
      <c r="J45" s="7">
        <v>86923</v>
      </c>
      <c r="L45" s="3">
        <f t="shared" si="7"/>
        <v>1.7881399597170722</v>
      </c>
      <c r="M45" s="4">
        <f t="shared" si="4"/>
        <v>-0.79774485859716027</v>
      </c>
      <c r="O45" s="7">
        <v>938027.12355366198</v>
      </c>
      <c r="Q45" s="3">
        <f t="shared" si="8"/>
        <v>5.7300845855308591</v>
      </c>
      <c r="R45" s="4">
        <f t="shared" si="5"/>
        <v>-1.8307649635229684E-2</v>
      </c>
    </row>
    <row r="46" spans="1:18" ht="23.1" customHeight="1">
      <c r="A46" s="8">
        <v>2025</v>
      </c>
      <c r="C46" s="62">
        <v>1</v>
      </c>
      <c r="E46" s="7">
        <v>15906913.500403225</v>
      </c>
      <c r="G46" s="3">
        <f t="shared" si="6"/>
        <v>8.9241569572643176</v>
      </c>
      <c r="H46" s="4">
        <f t="shared" si="3"/>
        <v>-1.7880479517380254</v>
      </c>
      <c r="J46" s="7">
        <v>87149</v>
      </c>
      <c r="L46" s="3">
        <f t="shared" si="7"/>
        <v>2.5644345062963314</v>
      </c>
      <c r="M46" s="4">
        <f t="shared" si="4"/>
        <v>0.26000023008869722</v>
      </c>
      <c r="O46" s="7">
        <v>945169.18826572772</v>
      </c>
      <c r="Q46" s="3">
        <f t="shared" si="8"/>
        <v>6.6819157089542003</v>
      </c>
      <c r="R46" s="4">
        <f t="shared" si="5"/>
        <v>0.76139213171240172</v>
      </c>
    </row>
    <row r="47" spans="1:18" ht="23.1" customHeight="1">
      <c r="A47" s="61"/>
      <c r="B47" s="13"/>
      <c r="C47" s="61">
        <v>2</v>
      </c>
      <c r="D47" s="13"/>
      <c r="E47" s="64">
        <v>16216835.682219336</v>
      </c>
      <c r="F47" s="13"/>
      <c r="G47" s="65">
        <f t="shared" si="6"/>
        <v>6.2442006324824773</v>
      </c>
      <c r="H47" s="4">
        <f t="shared" si="3"/>
        <v>1.9483489478222982</v>
      </c>
      <c r="I47" s="13"/>
      <c r="J47" s="64">
        <v>86973</v>
      </c>
      <c r="K47" s="13"/>
      <c r="L47" s="65">
        <f t="shared" si="7"/>
        <v>0.8511230417792337</v>
      </c>
      <c r="M47" s="4">
        <f t="shared" si="4"/>
        <v>-0.20195297708521798</v>
      </c>
      <c r="N47" s="13"/>
      <c r="O47" s="64">
        <v>948699.51444887067</v>
      </c>
      <c r="P47" s="66"/>
      <c r="Q47" s="65">
        <f t="shared" si="8"/>
        <v>4.7091934107090339</v>
      </c>
      <c r="R47" s="4">
        <f t="shared" si="5"/>
        <v>0.37351261837266225</v>
      </c>
    </row>
    <row r="48" spans="1:18" ht="23.1" customHeight="1">
      <c r="A48" s="70"/>
      <c r="B48" s="13"/>
      <c r="C48" s="70">
        <v>3</v>
      </c>
      <c r="D48" s="13"/>
      <c r="E48" s="64">
        <v>17252379.081459839</v>
      </c>
      <c r="F48" s="13"/>
      <c r="G48" s="65">
        <f t="shared" ref="G48:G49" si="9">(E48/E44-1)*100</f>
        <v>5.9535391756432521</v>
      </c>
      <c r="H48" s="4">
        <f t="shared" ref="H48:H49" si="10">(E48/E47-1)*100</f>
        <v>6.3856070292178213</v>
      </c>
      <c r="I48" s="13"/>
      <c r="J48" s="64">
        <v>88981</v>
      </c>
      <c r="K48" s="13"/>
      <c r="L48" s="65">
        <f t="shared" ref="L48:L49" si="11">(J48/J44-1)*100</f>
        <v>1.5509803474013317</v>
      </c>
      <c r="M48" s="4">
        <f t="shared" ref="M48:M49" si="12">(J48/J47-1)*100</f>
        <v>2.3087624895082426</v>
      </c>
      <c r="N48" s="13"/>
      <c r="O48" s="64">
        <v>985972.8311049093</v>
      </c>
      <c r="P48" s="66"/>
      <c r="Q48" s="65">
        <f t="shared" ref="Q48:Q49" si="13">(O48/O44-1)*100</f>
        <v>5.0920914652099025</v>
      </c>
      <c r="R48" s="4">
        <f t="shared" ref="R48:R49" si="14">(O48/O47-1)*100</f>
        <v>3.9288853939903001</v>
      </c>
    </row>
    <row r="49" spans="1:18" ht="23.1" customHeight="1" thickBot="1">
      <c r="A49" s="27"/>
      <c r="B49" s="23"/>
      <c r="C49" s="27" t="s">
        <v>121</v>
      </c>
      <c r="D49" s="23"/>
      <c r="E49" s="24">
        <v>17659763.626555167</v>
      </c>
      <c r="F49" s="23"/>
      <c r="G49" s="32">
        <f t="shared" si="9"/>
        <v>9.0343427360003901</v>
      </c>
      <c r="H49" s="33">
        <f t="shared" si="10"/>
        <v>2.3613238682723026</v>
      </c>
      <c r="I49" s="32">
        <f t="shared" ref="I49" si="15">(G49/G45-1)*100</f>
        <v>19.635574285720246</v>
      </c>
      <c r="J49" s="24">
        <v>89255</v>
      </c>
      <c r="K49" s="23"/>
      <c r="L49" s="32">
        <f t="shared" si="11"/>
        <v>2.6828342325966759</v>
      </c>
      <c r="M49" s="33">
        <f t="shared" si="12"/>
        <v>0.30793090659804179</v>
      </c>
      <c r="N49" s="23"/>
      <c r="O49" s="24">
        <v>1000378.2108855488</v>
      </c>
      <c r="P49" s="25"/>
      <c r="Q49" s="32">
        <f t="shared" si="13"/>
        <v>6.647045247015182</v>
      </c>
      <c r="R49" s="33">
        <f t="shared" si="14"/>
        <v>1.4610321224060918</v>
      </c>
    </row>
  </sheetData>
  <sheetProtection algorithmName="SHA-512" hashValue="uQWAPMolRoKF9gIioSGzUtqw5IOjHxTJfYGcSstmqdQlwgMnzY8yBD6+09AQXbitJeT+Lp58blOeCAl+yvyw6w==" saltValue="95pwKLlh1Y2woQJ/gzqyag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&amp;C&amp;"Arial,Bold"&amp;[24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BCCE-8906-4E34-9599-73EDFEEF221F}">
  <sheetPr codeName="Sheet13">
    <tabColor rgb="FFFFFF00"/>
  </sheetPr>
  <dimension ref="A2:S49"/>
  <sheetViews>
    <sheetView view="pageBreakPreview" zoomScale="84" zoomScaleNormal="100" zoomScaleSheetLayoutView="84" workbookViewId="0">
      <pane ySplit="12" topLeftCell="A41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466</v>
      </c>
      <c r="B11" s="35"/>
      <c r="C11" s="35" t="s">
        <v>47</v>
      </c>
      <c r="D11" s="37"/>
      <c r="E11" s="37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48</v>
      </c>
      <c r="D12" s="38"/>
      <c r="E12" s="38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263969673.92359719</v>
      </c>
      <c r="F14" s="5"/>
      <c r="G14" s="29"/>
      <c r="H14" s="5"/>
      <c r="I14" s="5"/>
      <c r="J14" s="34">
        <f>J25</f>
        <v>103911</v>
      </c>
      <c r="K14" s="5"/>
      <c r="L14" s="29"/>
      <c r="M14" s="5"/>
      <c r="N14" s="5"/>
      <c r="O14" s="34">
        <f>+O22+O23+O24+O25</f>
        <v>4779096.0606361693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230006027.90850881</v>
      </c>
      <c r="F15" s="5"/>
      <c r="G15" s="29">
        <f t="shared" ref="G15:G16" si="0">((E15/E14)-1)*100</f>
        <v>-12.866495423606406</v>
      </c>
      <c r="H15" s="5"/>
      <c r="I15" s="5"/>
      <c r="J15" s="34">
        <f>J29</f>
        <v>103494</v>
      </c>
      <c r="K15" s="5"/>
      <c r="L15" s="29">
        <f t="shared" ref="L15:L16" si="1">((J15/J14)-1)*100</f>
        <v>-0.40130496290093909</v>
      </c>
      <c r="M15" s="5"/>
      <c r="N15" s="5"/>
      <c r="O15" s="34">
        <f>+O26+O27+O28+O29</f>
        <v>4810451.2166119497</v>
      </c>
      <c r="P15" s="1"/>
      <c r="Q15" s="29">
        <f t="shared" ref="Q15:Q16" si="2">((O15/O14)-1)*100</f>
        <v>0.65608967842354371</v>
      </c>
      <c r="R15" s="5"/>
    </row>
    <row r="16" spans="1:19" ht="23.1" customHeight="1">
      <c r="A16" s="8">
        <v>2021</v>
      </c>
      <c r="E16" s="34">
        <f>+E30+E31+E32+E33</f>
        <v>254102657.75639701</v>
      </c>
      <c r="F16" s="5"/>
      <c r="G16" s="29">
        <f t="shared" si="0"/>
        <v>10.476521014255024</v>
      </c>
      <c r="H16" s="5"/>
      <c r="I16" s="5"/>
      <c r="J16" s="34">
        <f>J33</f>
        <v>103818</v>
      </c>
      <c r="K16" s="5"/>
      <c r="L16" s="29">
        <f t="shared" si="1"/>
        <v>0.31306162676096871</v>
      </c>
      <c r="M16" s="5"/>
      <c r="N16" s="5"/>
      <c r="O16" s="34">
        <f>+O30+O31+O32+O33</f>
        <v>4900742.5819887593</v>
      </c>
      <c r="P16" s="1"/>
      <c r="Q16" s="29">
        <f t="shared" si="2"/>
        <v>1.8769832872435277</v>
      </c>
      <c r="R16" s="5"/>
    </row>
    <row r="17" spans="1:18" ht="23.1" customHeight="1">
      <c r="A17" s="8">
        <v>2022</v>
      </c>
      <c r="E17" s="34">
        <f>+E34+E35+E36+E37</f>
        <v>276121845.20250523</v>
      </c>
      <c r="F17" s="5"/>
      <c r="G17" s="29">
        <f>((E17/E16)-1)*100</f>
        <v>8.6654691613723855</v>
      </c>
      <c r="H17" s="5"/>
      <c r="I17" s="5"/>
      <c r="J17" s="34">
        <f>J37</f>
        <v>106355</v>
      </c>
      <c r="K17" s="5"/>
      <c r="L17" s="29">
        <f>((J17/J16)-1)*100</f>
        <v>2.4436995511375681</v>
      </c>
      <c r="M17" s="5"/>
      <c r="N17" s="5"/>
      <c r="O17" s="34">
        <f>+O34+O35+O36+O37</f>
        <v>5065496.6507894695</v>
      </c>
      <c r="P17" s="1"/>
      <c r="Q17" s="29">
        <f>((O17/O16)-1)*100</f>
        <v>3.361818460047572</v>
      </c>
      <c r="R17" s="5"/>
    </row>
    <row r="18" spans="1:18" ht="23.1" customHeight="1">
      <c r="A18" s="8">
        <v>2023</v>
      </c>
      <c r="E18" s="34">
        <f>+E38+E39+E40+E41</f>
        <v>284519139.43713003</v>
      </c>
      <c r="F18" s="5"/>
      <c r="G18" s="29">
        <f>((E18/E17)-1)*100</f>
        <v>3.0411553379509959</v>
      </c>
      <c r="H18" s="5"/>
      <c r="I18" s="5"/>
      <c r="J18" s="34">
        <f>J41</f>
        <v>108690</v>
      </c>
      <c r="K18" s="5"/>
      <c r="L18" s="29">
        <f>((J18/J17)-1)*100</f>
        <v>2.195477410558988</v>
      </c>
      <c r="M18" s="5"/>
      <c r="N18" s="5"/>
      <c r="O18" s="34">
        <f>+O38+O39+O40+O41</f>
        <v>5178854.4682217203</v>
      </c>
      <c r="P18" s="1"/>
      <c r="Q18" s="29">
        <f>((O18/O17)-1)*100</f>
        <v>2.2378421159272355</v>
      </c>
      <c r="R18" s="5"/>
    </row>
    <row r="19" spans="1:18" ht="23.1" customHeight="1">
      <c r="A19" s="8">
        <v>2024</v>
      </c>
      <c r="E19" s="34">
        <f>+E42+E43+E44+E45</f>
        <v>291853369.06901574</v>
      </c>
      <c r="F19" s="5"/>
      <c r="G19" s="29">
        <f>((E19/E18)-1)*100</f>
        <v>2.5777631854205563</v>
      </c>
      <c r="H19" s="5"/>
      <c r="I19" s="5"/>
      <c r="J19" s="34">
        <f>J45</f>
        <v>111208</v>
      </c>
      <c r="K19" s="5"/>
      <c r="L19" s="29">
        <f>((J19/J18)-1)*100</f>
        <v>2.3166804673843133</v>
      </c>
      <c r="M19" s="5"/>
      <c r="N19" s="5"/>
      <c r="O19" s="34">
        <f>+O42+O43+O44+O45</f>
        <v>5323672.4042351153</v>
      </c>
      <c r="P19" s="1"/>
      <c r="Q19" s="29">
        <f>((O19/O18)-1)*100</f>
        <v>2.7963314455353272</v>
      </c>
      <c r="R19" s="5"/>
    </row>
    <row r="20" spans="1:18" ht="23.1" customHeight="1">
      <c r="A20" s="73">
        <v>2025</v>
      </c>
      <c r="C20" s="73"/>
      <c r="E20" s="34">
        <f>+E46+E47+E48+E49</f>
        <v>303106018.70775998</v>
      </c>
      <c r="F20" s="5"/>
      <c r="G20" s="29">
        <f>((E20/E19)-1)*100</f>
        <v>3.8555832590314365</v>
      </c>
      <c r="H20" s="5"/>
      <c r="I20" s="5"/>
      <c r="J20" s="34">
        <f>J49</f>
        <v>114426</v>
      </c>
      <c r="K20" s="5"/>
      <c r="L20" s="29">
        <f>((J20/J19)-1)*100</f>
        <v>2.8936767139054798</v>
      </c>
      <c r="M20" s="5"/>
      <c r="N20" s="5"/>
      <c r="O20" s="34">
        <f>+O46+O47+O48+O49</f>
        <v>5574893.8006758858</v>
      </c>
      <c r="P20" s="1"/>
      <c r="Q20" s="29">
        <f>((O20/O19)-1)*100</f>
        <v>4.7189492020755841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64574021.276609302</v>
      </c>
      <c r="G22" s="3">
        <f>(E22/E16-1)*100</f>
        <v>-74.587427834574214</v>
      </c>
      <c r="H22" s="4">
        <f>(E22/E19-1)*100</f>
        <v>-77.874498594073373</v>
      </c>
      <c r="J22" s="7">
        <v>102920</v>
      </c>
      <c r="L22" s="3">
        <f>(J22/J16-1)*100</f>
        <v>-0.86497524514053126</v>
      </c>
      <c r="M22" s="4">
        <f>(J22/J19-1)*100</f>
        <v>-7.4527012445147811</v>
      </c>
      <c r="O22" s="7">
        <v>1182559.5542987899</v>
      </c>
      <c r="Q22" s="3">
        <f>(O22/O16-1)*100</f>
        <v>-75.86978841441416</v>
      </c>
      <c r="R22" s="4">
        <f>(O22/O19-1)*100</f>
        <v>-77.786770775789392</v>
      </c>
    </row>
    <row r="23" spans="1:18" ht="23.1" hidden="1" customHeight="1">
      <c r="C23" s="8">
        <v>2</v>
      </c>
      <c r="E23" s="7">
        <v>65179026.5777307</v>
      </c>
      <c r="G23" s="3">
        <f>(E23/E17-1)*100</f>
        <v>-76.39483158968136</v>
      </c>
      <c r="H23" s="4">
        <f t="shared" ref="H23:H47" si="3">(E23/E22-1)*100</f>
        <v>0.93691749276354486</v>
      </c>
      <c r="J23" s="7">
        <v>102917</v>
      </c>
      <c r="L23" s="3">
        <f>(J23/J17-1)*100</f>
        <v>-3.232570165953641</v>
      </c>
      <c r="M23" s="4">
        <f t="shared" ref="M23:M47" si="4">(J23/J22-1)*100</f>
        <v>-2.9148853478377923E-3</v>
      </c>
      <c r="O23" s="7">
        <v>1177212.5123949801</v>
      </c>
      <c r="Q23" s="3">
        <f>(O23/O17-1)*100</f>
        <v>-76.760175881045967</v>
      </c>
      <c r="R23" s="4">
        <f t="shared" ref="R23:R47" si="5">(O23/O22-1)*100</f>
        <v>-0.45215836144341104</v>
      </c>
    </row>
    <row r="24" spans="1:18" ht="23.1" hidden="1" customHeight="1">
      <c r="C24" s="8">
        <v>3</v>
      </c>
      <c r="E24" s="7">
        <v>66290349.797136299</v>
      </c>
      <c r="G24" s="3">
        <f>(E24/E18-1)*100</f>
        <v>-76.700917228879632</v>
      </c>
      <c r="H24" s="4">
        <f t="shared" si="3"/>
        <v>1.7050319370453648</v>
      </c>
      <c r="J24" s="7">
        <v>101745</v>
      </c>
      <c r="L24" s="3">
        <f>(J24/J18-1)*100</f>
        <v>-6.3897322660778411</v>
      </c>
      <c r="M24" s="4">
        <f t="shared" si="4"/>
        <v>-1.1387817367393138</v>
      </c>
      <c r="O24" s="7">
        <v>1198233.7781821101</v>
      </c>
      <c r="Q24" s="3">
        <f>(O24/O18-1)*100</f>
        <v>-76.862957135894348</v>
      </c>
      <c r="R24" s="4">
        <f t="shared" si="5"/>
        <v>1.7856814777106989</v>
      </c>
    </row>
    <row r="25" spans="1:18" ht="23.1" hidden="1" customHeight="1">
      <c r="C25" s="8">
        <v>4</v>
      </c>
      <c r="E25" s="7">
        <v>67926276.272120893</v>
      </c>
      <c r="G25" s="3">
        <f>(E25/E19-1)*100</f>
        <v>-76.72588927487827</v>
      </c>
      <c r="H25" s="4">
        <f t="shared" si="3"/>
        <v>2.467819946630101</v>
      </c>
      <c r="J25" s="7">
        <v>103911</v>
      </c>
      <c r="L25" s="3">
        <f>(J25/J19-1)*100</f>
        <v>-6.5615783037191626</v>
      </c>
      <c r="M25" s="4">
        <f t="shared" si="4"/>
        <v>2.1288515406162389</v>
      </c>
      <c r="O25" s="7">
        <v>1221090.2157602899</v>
      </c>
      <c r="Q25" s="3">
        <f>(O25/O19-1)*100</f>
        <v>-77.063009835299368</v>
      </c>
      <c r="R25" s="4">
        <f t="shared" si="5"/>
        <v>1.9075107040344319</v>
      </c>
    </row>
    <row r="26" spans="1:18" ht="23.1" customHeight="1">
      <c r="A26" s="8">
        <v>2020</v>
      </c>
      <c r="C26" s="8">
        <v>1</v>
      </c>
      <c r="E26" s="7">
        <v>66768134.493942402</v>
      </c>
      <c r="G26" s="3">
        <f t="shared" ref="G26:G47" si="6">(E26/E22-1)*100</f>
        <v>3.3978265159209986</v>
      </c>
      <c r="H26" s="4">
        <f t="shared" si="3"/>
        <v>-1.7049981858844099</v>
      </c>
      <c r="J26" s="7">
        <v>103332</v>
      </c>
      <c r="L26" s="3">
        <f t="shared" ref="L26:L47" si="7">(J26/J22-1)*100</f>
        <v>0.40031092110377475</v>
      </c>
      <c r="M26" s="4">
        <f t="shared" si="4"/>
        <v>-0.55720761035886746</v>
      </c>
      <c r="O26" s="7">
        <v>1195345.3425274601</v>
      </c>
      <c r="Q26" s="3">
        <f t="shared" ref="Q26:Q47" si="8">(O26/O22-1)*100</f>
        <v>1.0811961378343948</v>
      </c>
      <c r="R26" s="4">
        <f t="shared" si="5"/>
        <v>-2.1083514469731668</v>
      </c>
    </row>
    <row r="27" spans="1:18" ht="23.1" customHeight="1">
      <c r="C27" s="8">
        <v>2</v>
      </c>
      <c r="E27" s="7">
        <v>42884394.995751403</v>
      </c>
      <c r="G27" s="3">
        <f t="shared" si="6"/>
        <v>-34.205223294323574</v>
      </c>
      <c r="H27" s="4">
        <f t="shared" si="3"/>
        <v>-35.771164911546052</v>
      </c>
      <c r="J27" s="7">
        <v>101167</v>
      </c>
      <c r="L27" s="3">
        <f t="shared" si="7"/>
        <v>-1.7003993509332793</v>
      </c>
      <c r="M27" s="4">
        <f t="shared" si="4"/>
        <v>-2.095188325010644</v>
      </c>
      <c r="O27" s="7">
        <v>1165756.6990793899</v>
      </c>
      <c r="Q27" s="3">
        <f t="shared" si="8"/>
        <v>-0.97313044118804148</v>
      </c>
      <c r="R27" s="4">
        <f t="shared" si="5"/>
        <v>-2.4753217664702176</v>
      </c>
    </row>
    <row r="28" spans="1:18" ht="23.1" customHeight="1">
      <c r="C28" s="8">
        <v>3</v>
      </c>
      <c r="E28" s="7">
        <v>56805023.5287183</v>
      </c>
      <c r="G28" s="3">
        <f t="shared" si="6"/>
        <v>-14.308758812474631</v>
      </c>
      <c r="H28" s="4">
        <f t="shared" si="3"/>
        <v>32.460825282357433</v>
      </c>
      <c r="J28" s="7">
        <v>101188</v>
      </c>
      <c r="L28" s="3">
        <f t="shared" si="7"/>
        <v>-0.54744704899503116</v>
      </c>
      <c r="M28" s="4">
        <f t="shared" si="4"/>
        <v>2.0757756976097497E-2</v>
      </c>
      <c r="O28" s="7">
        <v>1210757.68354311</v>
      </c>
      <c r="Q28" s="3">
        <f t="shared" si="8"/>
        <v>1.0451971550994532</v>
      </c>
      <c r="R28" s="4">
        <f t="shared" si="5"/>
        <v>3.860238118233239</v>
      </c>
    </row>
    <row r="29" spans="1:18" ht="23.1" customHeight="1">
      <c r="C29" s="8">
        <v>4</v>
      </c>
      <c r="E29" s="7">
        <v>63548474.890096702</v>
      </c>
      <c r="G29" s="3">
        <f t="shared" si="6"/>
        <v>-6.4449306252063465</v>
      </c>
      <c r="H29" s="4">
        <f t="shared" si="3"/>
        <v>11.871223603963799</v>
      </c>
      <c r="J29" s="7">
        <v>103494</v>
      </c>
      <c r="L29" s="3">
        <f t="shared" si="7"/>
        <v>-0.40130496290093909</v>
      </c>
      <c r="M29" s="4">
        <f t="shared" si="4"/>
        <v>2.2789263549037431</v>
      </c>
      <c r="O29" s="7">
        <v>1238591.4914619899</v>
      </c>
      <c r="Q29" s="3">
        <f t="shared" si="8"/>
        <v>1.4332500150943561</v>
      </c>
      <c r="R29" s="4">
        <f t="shared" si="5"/>
        <v>2.2988751834659649</v>
      </c>
    </row>
    <row r="30" spans="1:18" ht="23.1" customHeight="1">
      <c r="A30" s="8">
        <v>2021</v>
      </c>
      <c r="C30" s="8">
        <v>1</v>
      </c>
      <c r="E30" s="7">
        <v>64153688.249667503</v>
      </c>
      <c r="G30" s="3">
        <f t="shared" si="6"/>
        <v>-3.915709588249916</v>
      </c>
      <c r="H30" s="4">
        <f t="shared" si="3"/>
        <v>0.9523648846293753</v>
      </c>
      <c r="J30" s="7">
        <v>103269</v>
      </c>
      <c r="L30" s="3">
        <f t="shared" si="7"/>
        <v>-6.0968528626170748E-2</v>
      </c>
      <c r="M30" s="4">
        <f t="shared" si="4"/>
        <v>-0.21740390747290173</v>
      </c>
      <c r="O30" s="7">
        <v>1214026.5636098499</v>
      </c>
      <c r="Q30" s="3">
        <f t="shared" si="8"/>
        <v>1.5628304572542939</v>
      </c>
      <c r="R30" s="4">
        <f t="shared" si="5"/>
        <v>-1.9832953820104526</v>
      </c>
    </row>
    <row r="31" spans="1:18" ht="23.1" customHeight="1">
      <c r="C31" s="8">
        <v>2</v>
      </c>
      <c r="E31" s="7">
        <v>63735920.502222203</v>
      </c>
      <c r="G31" s="3">
        <f t="shared" si="6"/>
        <v>48.622641192761563</v>
      </c>
      <c r="H31" s="4">
        <f t="shared" si="3"/>
        <v>-0.6511983314497316</v>
      </c>
      <c r="J31" s="7">
        <v>101523</v>
      </c>
      <c r="L31" s="3">
        <f t="shared" si="7"/>
        <v>0.35189340397561164</v>
      </c>
      <c r="M31" s="4">
        <f t="shared" si="4"/>
        <v>-1.6907300351509114</v>
      </c>
      <c r="O31" s="7">
        <v>1199326.8440314401</v>
      </c>
      <c r="Q31" s="3">
        <f t="shared" si="8"/>
        <v>2.8796870718015954</v>
      </c>
      <c r="R31" s="4">
        <f t="shared" si="5"/>
        <v>-1.210823553539131</v>
      </c>
    </row>
    <row r="32" spans="1:18" ht="23.1" customHeight="1">
      <c r="C32" s="8">
        <v>3</v>
      </c>
      <c r="E32" s="7">
        <v>59532470.4569019</v>
      </c>
      <c r="G32" s="3">
        <f t="shared" si="6"/>
        <v>4.801418534409585</v>
      </c>
      <c r="H32" s="4">
        <f t="shared" si="3"/>
        <v>-6.5951036906633291</v>
      </c>
      <c r="J32" s="7">
        <v>101411</v>
      </c>
      <c r="L32" s="3">
        <f t="shared" si="7"/>
        <v>0.22038186346207134</v>
      </c>
      <c r="M32" s="4">
        <f t="shared" si="4"/>
        <v>-0.1103198290042684</v>
      </c>
      <c r="O32" s="7">
        <v>1229352.2299158501</v>
      </c>
      <c r="Q32" s="3">
        <f t="shared" si="8"/>
        <v>1.5357776890852159</v>
      </c>
      <c r="R32" s="4">
        <f t="shared" si="5"/>
        <v>2.5035198731550246</v>
      </c>
    </row>
    <row r="33" spans="1:18" ht="23.1" customHeight="1">
      <c r="C33" s="8">
        <v>4</v>
      </c>
      <c r="E33" s="7">
        <v>66680578.547605403</v>
      </c>
      <c r="G33" s="3">
        <f t="shared" si="6"/>
        <v>4.928684225586033</v>
      </c>
      <c r="H33" s="4">
        <f t="shared" si="3"/>
        <v>12.00707451890195</v>
      </c>
      <c r="J33" s="7">
        <v>103818</v>
      </c>
      <c r="L33" s="3">
        <f t="shared" si="7"/>
        <v>0.31306162676096871</v>
      </c>
      <c r="M33" s="4">
        <f t="shared" si="4"/>
        <v>2.3735097770458902</v>
      </c>
      <c r="O33" s="7">
        <v>1258036.94443162</v>
      </c>
      <c r="Q33" s="3">
        <f t="shared" si="8"/>
        <v>1.5699650049006308</v>
      </c>
      <c r="R33" s="4">
        <f t="shared" si="5"/>
        <v>2.3333194358571507</v>
      </c>
    </row>
    <row r="34" spans="1:18" ht="23.1" customHeight="1">
      <c r="A34" s="8">
        <v>2022</v>
      </c>
      <c r="C34" s="8">
        <v>1</v>
      </c>
      <c r="E34" s="7">
        <v>67994784.127779603</v>
      </c>
      <c r="G34" s="3">
        <f t="shared" si="6"/>
        <v>5.9873344509261406</v>
      </c>
      <c r="H34" s="4">
        <f t="shared" si="3"/>
        <v>1.9708970869770415</v>
      </c>
      <c r="J34" s="7">
        <v>105727</v>
      </c>
      <c r="L34" s="3">
        <f t="shared" si="7"/>
        <v>2.3801915386030714</v>
      </c>
      <c r="M34" s="4">
        <f t="shared" si="4"/>
        <v>1.838794814001421</v>
      </c>
      <c r="O34" s="7">
        <v>1259304.8611888599</v>
      </c>
      <c r="Q34" s="3">
        <f t="shared" si="8"/>
        <v>3.7295969409744334</v>
      </c>
      <c r="R34" s="4">
        <f t="shared" si="5"/>
        <v>0.10078533566537651</v>
      </c>
    </row>
    <row r="35" spans="1:18" ht="23.1" customHeight="1">
      <c r="C35" s="8">
        <v>2</v>
      </c>
      <c r="E35" s="7">
        <v>70851627.713159606</v>
      </c>
      <c r="G35" s="3">
        <f t="shared" si="6"/>
        <v>11.164359367319898</v>
      </c>
      <c r="H35" s="4">
        <f t="shared" si="3"/>
        <v>4.201562843425255</v>
      </c>
      <c r="J35" s="7">
        <v>106575</v>
      </c>
      <c r="L35" s="3">
        <f t="shared" si="7"/>
        <v>4.9762122868709513</v>
      </c>
      <c r="M35" s="4">
        <f t="shared" si="4"/>
        <v>0.80206569750393975</v>
      </c>
      <c r="O35" s="7">
        <v>1277276.5344469501</v>
      </c>
      <c r="Q35" s="3">
        <f t="shared" si="8"/>
        <v>6.4994534895498779</v>
      </c>
      <c r="R35" s="4">
        <f t="shared" si="5"/>
        <v>1.4271106077621054</v>
      </c>
    </row>
    <row r="36" spans="1:18" ht="23.1" customHeight="1">
      <c r="C36" s="8">
        <v>3</v>
      </c>
      <c r="E36" s="7">
        <v>69949709.146438301</v>
      </c>
      <c r="G36" s="3">
        <f t="shared" si="6"/>
        <v>17.498414914727721</v>
      </c>
      <c r="H36" s="4">
        <f t="shared" si="3"/>
        <v>-1.2729680260454845</v>
      </c>
      <c r="J36" s="7">
        <v>106996</v>
      </c>
      <c r="L36" s="3">
        <f t="shared" si="7"/>
        <v>5.5072921083511694</v>
      </c>
      <c r="M36" s="4">
        <f t="shared" si="4"/>
        <v>0.39502697630775518</v>
      </c>
      <c r="O36" s="7">
        <v>1259219.2818966899</v>
      </c>
      <c r="Q36" s="3">
        <f t="shared" si="8"/>
        <v>2.4294950831857287</v>
      </c>
      <c r="R36" s="4">
        <f t="shared" si="5"/>
        <v>-1.4137308611935628</v>
      </c>
    </row>
    <row r="37" spans="1:18" ht="23.1" customHeight="1">
      <c r="C37" s="8">
        <v>4</v>
      </c>
      <c r="E37" s="7">
        <v>67325724.215127707</v>
      </c>
      <c r="G37" s="3">
        <f t="shared" si="6"/>
        <v>0.96751660164693387</v>
      </c>
      <c r="H37" s="4">
        <f t="shared" si="3"/>
        <v>-3.7512449491638789</v>
      </c>
      <c r="J37" s="7">
        <v>106355</v>
      </c>
      <c r="L37" s="3">
        <f t="shared" si="7"/>
        <v>2.4436995511375681</v>
      </c>
      <c r="M37" s="4">
        <f t="shared" si="4"/>
        <v>-0.59908781636697217</v>
      </c>
      <c r="O37" s="7">
        <v>1269695.9732569701</v>
      </c>
      <c r="Q37" s="3">
        <f t="shared" si="8"/>
        <v>0.92676362780568233</v>
      </c>
      <c r="R37" s="4">
        <f t="shared" si="5"/>
        <v>0.83199896244439131</v>
      </c>
    </row>
    <row r="38" spans="1:18" ht="23.1" customHeight="1">
      <c r="A38" s="8">
        <v>2023</v>
      </c>
      <c r="C38" s="8">
        <v>1</v>
      </c>
      <c r="E38" s="7">
        <v>67291226.102838799</v>
      </c>
      <c r="G38" s="3">
        <f t="shared" si="6"/>
        <v>-1.0347235217610828</v>
      </c>
      <c r="H38" s="4">
        <f t="shared" si="3"/>
        <v>-5.1240610763692018E-2</v>
      </c>
      <c r="J38" s="7">
        <v>106459</v>
      </c>
      <c r="L38" s="3">
        <f t="shared" si="7"/>
        <v>0.69234916341143204</v>
      </c>
      <c r="M38" s="4">
        <f t="shared" si="4"/>
        <v>9.7785717643739112E-2</v>
      </c>
      <c r="O38" s="7">
        <v>1267984.8536868901</v>
      </c>
      <c r="Q38" s="3">
        <f t="shared" si="8"/>
        <v>0.68926856121525049</v>
      </c>
      <c r="R38" s="4">
        <f t="shared" si="5"/>
        <v>-0.13476608622224884</v>
      </c>
    </row>
    <row r="39" spans="1:18" ht="23.1" customHeight="1">
      <c r="C39" s="8">
        <v>2</v>
      </c>
      <c r="E39" s="7">
        <v>70003393.289471805</v>
      </c>
      <c r="G39" s="3">
        <f t="shared" si="6"/>
        <v>-1.197198216986417</v>
      </c>
      <c r="H39" s="4">
        <f t="shared" si="3"/>
        <v>4.0304915569350674</v>
      </c>
      <c r="J39" s="7">
        <v>107617</v>
      </c>
      <c r="L39" s="3">
        <f t="shared" si="7"/>
        <v>0.9777152240206366</v>
      </c>
      <c r="M39" s="4">
        <f t="shared" si="4"/>
        <v>1.0877426990672401</v>
      </c>
      <c r="O39" s="7">
        <v>1278935.1623684</v>
      </c>
      <c r="Q39" s="3">
        <f t="shared" si="8"/>
        <v>0.12985660322712977</v>
      </c>
      <c r="R39" s="4">
        <f t="shared" si="5"/>
        <v>0.86359932846753473</v>
      </c>
    </row>
    <row r="40" spans="1:18" ht="23.1" customHeight="1">
      <c r="C40" s="8">
        <v>3</v>
      </c>
      <c r="E40" s="7">
        <v>74735837.094015107</v>
      </c>
      <c r="G40" s="3">
        <f t="shared" si="6"/>
        <v>6.8422413845312002</v>
      </c>
      <c r="H40" s="4">
        <f t="shared" si="3"/>
        <v>6.7603062968306649</v>
      </c>
      <c r="J40" s="7">
        <v>109565</v>
      </c>
      <c r="L40" s="3">
        <f t="shared" si="7"/>
        <v>2.4010243373584039</v>
      </c>
      <c r="M40" s="4">
        <f t="shared" si="4"/>
        <v>1.8101229359673621</v>
      </c>
      <c r="O40" s="7">
        <v>1318847.7614595999</v>
      </c>
      <c r="Q40" s="3">
        <f t="shared" si="8"/>
        <v>4.7353531207920518</v>
      </c>
      <c r="R40" s="4">
        <f t="shared" si="5"/>
        <v>3.1207679846168013</v>
      </c>
    </row>
    <row r="41" spans="1:18" ht="23.1" customHeight="1">
      <c r="C41" s="8">
        <v>4</v>
      </c>
      <c r="E41" s="7">
        <v>72488682.950804293</v>
      </c>
      <c r="G41" s="3">
        <f t="shared" si="6"/>
        <v>7.6686271048184373</v>
      </c>
      <c r="H41" s="4">
        <f t="shared" si="3"/>
        <v>-3.006795977121357</v>
      </c>
      <c r="J41" s="7">
        <v>108690</v>
      </c>
      <c r="L41" s="3">
        <f t="shared" si="7"/>
        <v>2.195477410558988</v>
      </c>
      <c r="M41" s="4">
        <f t="shared" si="4"/>
        <v>-0.79861269566010584</v>
      </c>
      <c r="O41" s="7">
        <v>1313086.69070683</v>
      </c>
      <c r="Q41" s="3">
        <f t="shared" si="8"/>
        <v>3.4174100228542059</v>
      </c>
      <c r="R41" s="4">
        <f t="shared" si="5"/>
        <v>-0.43682606295619708</v>
      </c>
    </row>
    <row r="42" spans="1:18" ht="23.1" customHeight="1">
      <c r="A42" s="8">
        <v>2024</v>
      </c>
      <c r="C42" s="8">
        <v>1</v>
      </c>
      <c r="E42" s="7">
        <v>71800675.952098295</v>
      </c>
      <c r="G42" s="3">
        <f t="shared" si="6"/>
        <v>6.7013934957402377</v>
      </c>
      <c r="H42" s="4">
        <f t="shared" si="3"/>
        <v>-0.94912332615137984</v>
      </c>
      <c r="J42" s="7">
        <v>108581</v>
      </c>
      <c r="L42" s="3">
        <f t="shared" si="7"/>
        <v>1.9932556195342732</v>
      </c>
      <c r="M42" s="4">
        <f t="shared" si="4"/>
        <v>-0.10028521483117503</v>
      </c>
      <c r="O42" s="7">
        <v>1307345.7575403899</v>
      </c>
      <c r="Q42" s="3">
        <f t="shared" si="8"/>
        <v>3.1042093081041999</v>
      </c>
      <c r="R42" s="4">
        <f t="shared" si="5"/>
        <v>-0.43720899823832537</v>
      </c>
    </row>
    <row r="43" spans="1:18" ht="23.1" customHeight="1">
      <c r="C43" s="8">
        <v>2</v>
      </c>
      <c r="E43" s="7">
        <v>72172964.734729499</v>
      </c>
      <c r="G43" s="3">
        <f t="shared" si="6"/>
        <v>3.0992375416521334</v>
      </c>
      <c r="H43" s="4">
        <f t="shared" si="3"/>
        <v>0.51850317242079225</v>
      </c>
      <c r="J43" s="7">
        <v>109338</v>
      </c>
      <c r="L43" s="3">
        <f t="shared" si="7"/>
        <v>1.5991897190964277</v>
      </c>
      <c r="M43" s="4">
        <f t="shared" si="4"/>
        <v>0.69717538059144157</v>
      </c>
      <c r="O43" s="7">
        <v>1312829.9705060101</v>
      </c>
      <c r="Q43" s="3">
        <f t="shared" si="8"/>
        <v>2.6502366292628921</v>
      </c>
      <c r="R43" s="4">
        <f t="shared" si="5"/>
        <v>0.41949216066130557</v>
      </c>
    </row>
    <row r="44" spans="1:18" ht="23.1" customHeight="1">
      <c r="C44" s="8">
        <v>3</v>
      </c>
      <c r="E44" s="7">
        <v>73967451.419341996</v>
      </c>
      <c r="G44" s="3">
        <f t="shared" si="6"/>
        <v>-1.0281355030606121</v>
      </c>
      <c r="H44" s="4">
        <f t="shared" si="3"/>
        <v>2.4863696416076442</v>
      </c>
      <c r="J44" s="7">
        <v>110654</v>
      </c>
      <c r="L44" s="3">
        <f t="shared" si="7"/>
        <v>0.99393054351297749</v>
      </c>
      <c r="M44" s="4">
        <f t="shared" si="4"/>
        <v>1.2036071631088996</v>
      </c>
      <c r="O44" s="7">
        <v>1345913.0649602599</v>
      </c>
      <c r="Q44" s="3">
        <f t="shared" si="8"/>
        <v>2.0521931561461093</v>
      </c>
      <c r="R44" s="4">
        <f t="shared" si="5"/>
        <v>2.5199831811806073</v>
      </c>
    </row>
    <row r="45" spans="1:18" ht="23.1" customHeight="1">
      <c r="C45" s="8">
        <v>4</v>
      </c>
      <c r="E45" s="7">
        <v>73912276.962845951</v>
      </c>
      <c r="G45" s="3">
        <f t="shared" si="6"/>
        <v>1.9638845045754305</v>
      </c>
      <c r="H45" s="4">
        <f t="shared" si="3"/>
        <v>-7.4592885704882761E-2</v>
      </c>
      <c r="J45" s="7">
        <v>111208</v>
      </c>
      <c r="L45" s="3">
        <f t="shared" si="7"/>
        <v>2.3166804673843133</v>
      </c>
      <c r="M45" s="4">
        <f t="shared" si="4"/>
        <v>0.50065971406365595</v>
      </c>
      <c r="O45" s="7">
        <v>1357583.6112284556</v>
      </c>
      <c r="Q45" s="3">
        <f t="shared" si="8"/>
        <v>3.3887267943956578</v>
      </c>
      <c r="R45" s="4">
        <f t="shared" si="5"/>
        <v>0.86710996215346725</v>
      </c>
    </row>
    <row r="46" spans="1:18" ht="23.1" customHeight="1">
      <c r="A46" s="8">
        <v>2025</v>
      </c>
      <c r="C46" s="62">
        <v>1</v>
      </c>
      <c r="E46" s="7">
        <v>73982601.008587793</v>
      </c>
      <c r="G46" s="3">
        <f t="shared" si="6"/>
        <v>3.0388642273300626</v>
      </c>
      <c r="H46" s="4">
        <f t="shared" si="3"/>
        <v>9.5145283884567888E-2</v>
      </c>
      <c r="J46" s="7">
        <v>111207</v>
      </c>
      <c r="L46" s="3">
        <f t="shared" si="7"/>
        <v>2.4184710032141954</v>
      </c>
      <c r="M46" s="4">
        <f>(J46/J45-1)*100</f>
        <v>-8.9921588375396766E-4</v>
      </c>
      <c r="O46" s="7">
        <v>1361203.375930636</v>
      </c>
      <c r="Q46" s="3">
        <f t="shared" si="8"/>
        <v>4.1196154941882002</v>
      </c>
      <c r="R46" s="4">
        <f t="shared" si="5"/>
        <v>0.26663291102231312</v>
      </c>
    </row>
    <row r="47" spans="1:18" ht="23.1" customHeight="1">
      <c r="A47" s="61"/>
      <c r="B47" s="13"/>
      <c r="C47" s="61">
        <v>2</v>
      </c>
      <c r="D47" s="13"/>
      <c r="E47" s="64">
        <v>73929232.455013931</v>
      </c>
      <c r="F47" s="13"/>
      <c r="G47" s="65">
        <f t="shared" si="6"/>
        <v>2.4334149591049181</v>
      </c>
      <c r="H47" s="4">
        <f t="shared" si="3"/>
        <v>-7.2136627864249903E-2</v>
      </c>
      <c r="I47" s="13"/>
      <c r="J47" s="64">
        <v>111845</v>
      </c>
      <c r="K47" s="13"/>
      <c r="L47" s="65">
        <f t="shared" si="7"/>
        <v>2.2928899376246203</v>
      </c>
      <c r="M47" s="4">
        <f t="shared" si="4"/>
        <v>0.57370489267762892</v>
      </c>
      <c r="N47" s="13"/>
      <c r="O47" s="64">
        <v>1367686.1648297238</v>
      </c>
      <c r="P47" s="66"/>
      <c r="Q47" s="65">
        <f t="shared" si="8"/>
        <v>4.1784690749077091</v>
      </c>
      <c r="R47" s="4">
        <f t="shared" si="5"/>
        <v>0.47625424780155523</v>
      </c>
    </row>
    <row r="48" spans="1:18" ht="23.1" customHeight="1">
      <c r="A48" s="70"/>
      <c r="B48" s="13"/>
      <c r="C48" s="70">
        <v>3</v>
      </c>
      <c r="D48" s="13"/>
      <c r="E48" s="64">
        <v>77455072.878081292</v>
      </c>
      <c r="F48" s="13"/>
      <c r="G48" s="65">
        <f t="shared" ref="G48:G49" si="9">(E48/E44-1)*100</f>
        <v>4.7150758770462486</v>
      </c>
      <c r="H48" s="4">
        <f t="shared" ref="H48:H49" si="10">(E48/E47-1)*100</f>
        <v>4.7692101026652001</v>
      </c>
      <c r="I48" s="13"/>
      <c r="J48" s="64">
        <v>113652</v>
      </c>
      <c r="K48" s="13"/>
      <c r="L48" s="65">
        <f t="shared" ref="L48:L49" si="11">(J48/J44-1)*100</f>
        <v>2.7093462504744537</v>
      </c>
      <c r="M48" s="4">
        <f t="shared" ref="M48:M49" si="12">(J48/J47-1)*100</f>
        <v>1.6156287719611973</v>
      </c>
      <c r="N48" s="13"/>
      <c r="O48" s="64">
        <v>1416195.4705039416</v>
      </c>
      <c r="P48" s="66"/>
      <c r="Q48" s="65">
        <f t="shared" ref="Q48:Q49" si="13">(O48/O44-1)*100</f>
        <v>5.221912720325439</v>
      </c>
      <c r="R48" s="4">
        <f t="shared" ref="R48:R49" si="14">(O48/O47-1)*100</f>
        <v>3.5468155576654059</v>
      </c>
    </row>
    <row r="49" spans="1:18" ht="23.1" customHeight="1" thickBot="1">
      <c r="A49" s="27"/>
      <c r="B49" s="23"/>
      <c r="C49" s="27" t="s">
        <v>121</v>
      </c>
      <c r="D49" s="23"/>
      <c r="E49" s="24">
        <v>77739112.366076946</v>
      </c>
      <c r="F49" s="23"/>
      <c r="G49" s="32">
        <f t="shared" si="9"/>
        <v>5.1775368862667648</v>
      </c>
      <c r="H49" s="33">
        <f t="shared" si="10"/>
        <v>0.36671515168895663</v>
      </c>
      <c r="I49" s="23"/>
      <c r="J49" s="24">
        <v>114426</v>
      </c>
      <c r="K49" s="23"/>
      <c r="L49" s="32">
        <f t="shared" si="11"/>
        <v>2.8936767139054798</v>
      </c>
      <c r="M49" s="33">
        <f t="shared" si="12"/>
        <v>0.68102629078239385</v>
      </c>
      <c r="N49" s="23"/>
      <c r="O49" s="24">
        <v>1429808.7894115848</v>
      </c>
      <c r="P49" s="25"/>
      <c r="Q49" s="32">
        <f t="shared" si="13"/>
        <v>5.3201274371435403</v>
      </c>
      <c r="R49" s="33">
        <f t="shared" si="14"/>
        <v>0.9612598819285223</v>
      </c>
    </row>
  </sheetData>
  <sheetProtection algorithmName="SHA-512" hashValue="imEiiAcDLPwGrOomfBT9E48en1gXEHaUnfdBkn8dx8fETGgHoC9IDrIByt+HWvTqHrzyaS4rBditeuzekIwWXA==" saltValue="kkHw9wE0oVaF/a1l4xOEB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0A14-6607-41F5-A4D4-B7F1C07641A8}">
  <sheetPr codeName="Sheet14">
    <tabColor rgb="FFFFFF0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469</v>
      </c>
      <c r="B11" s="35"/>
      <c r="C11" s="35" t="s">
        <v>49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16898435.641157079</v>
      </c>
      <c r="F14" s="5"/>
      <c r="G14" s="29"/>
      <c r="H14" s="5"/>
      <c r="I14" s="5"/>
      <c r="J14" s="34">
        <f>J25</f>
        <v>20276</v>
      </c>
      <c r="K14" s="5"/>
      <c r="L14" s="29"/>
      <c r="M14" s="5"/>
      <c r="N14" s="5"/>
      <c r="O14" s="34">
        <f>+O22+O23+O24+O25</f>
        <v>595205.91739954893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16761366.93425077</v>
      </c>
      <c r="F15" s="5"/>
      <c r="G15" s="29">
        <f t="shared" ref="G15:G16" si="0">((E15/E14)-1)*100</f>
        <v>-0.81113252029360039</v>
      </c>
      <c r="H15" s="5"/>
      <c r="I15" s="5"/>
      <c r="J15" s="34">
        <f>J29</f>
        <v>20407</v>
      </c>
      <c r="K15" s="5"/>
      <c r="L15" s="29">
        <f t="shared" ref="L15:L16" si="1">((J15/J14)-1)*100</f>
        <v>0.64608404024462107</v>
      </c>
      <c r="M15" s="5"/>
      <c r="N15" s="5"/>
      <c r="O15" s="34">
        <f>+O26+O27+O28+O29</f>
        <v>602474.74610707501</v>
      </c>
      <c r="P15" s="1"/>
      <c r="Q15" s="29">
        <f t="shared" ref="Q15:Q16" si="2">((O15/O14)-1)*100</f>
        <v>1.2212292410135328</v>
      </c>
      <c r="R15" s="5"/>
    </row>
    <row r="16" spans="1:19" ht="23.1" customHeight="1">
      <c r="A16" s="8">
        <v>2021</v>
      </c>
      <c r="E16" s="34">
        <f>+E30+E31+E32+E33</f>
        <v>18407724.931650579</v>
      </c>
      <c r="F16" s="5"/>
      <c r="G16" s="29">
        <f t="shared" si="0"/>
        <v>9.8223373061273591</v>
      </c>
      <c r="H16" s="5"/>
      <c r="I16" s="5"/>
      <c r="J16" s="34">
        <f>J33</f>
        <v>20614</v>
      </c>
      <c r="K16" s="5"/>
      <c r="L16" s="29">
        <f t="shared" si="1"/>
        <v>1.0143578183956503</v>
      </c>
      <c r="M16" s="5"/>
      <c r="N16" s="5"/>
      <c r="O16" s="34">
        <f>+O30+O31+O32+O33</f>
        <v>608547.10675977508</v>
      </c>
      <c r="P16" s="1"/>
      <c r="Q16" s="29">
        <f t="shared" si="2"/>
        <v>1.0079029356727442</v>
      </c>
      <c r="R16" s="5"/>
    </row>
    <row r="17" spans="1:18" ht="23.1" customHeight="1">
      <c r="A17" s="8">
        <v>2022</v>
      </c>
      <c r="E17" s="34">
        <f>+E34+E35+E36+E37</f>
        <v>19579592.677303549</v>
      </c>
      <c r="F17" s="5"/>
      <c r="G17" s="29">
        <f>((E17/E16)-1)*100</f>
        <v>6.3661737124180995</v>
      </c>
      <c r="H17" s="5"/>
      <c r="I17" s="5"/>
      <c r="J17" s="34">
        <f>J37</f>
        <v>21496</v>
      </c>
      <c r="K17" s="5"/>
      <c r="L17" s="29">
        <f>((J17/J16)-1)*100</f>
        <v>4.2786455806733237</v>
      </c>
      <c r="M17" s="5"/>
      <c r="N17" s="5"/>
      <c r="O17" s="34">
        <f>+O34+O35+O36+O37</f>
        <v>630164.80189662904</v>
      </c>
      <c r="P17" s="1"/>
      <c r="Q17" s="29">
        <f>((O17/O16)-1)*100</f>
        <v>3.5523453972130303</v>
      </c>
      <c r="R17" s="5"/>
    </row>
    <row r="18" spans="1:18" ht="23.1" customHeight="1">
      <c r="A18" s="8">
        <v>2023</v>
      </c>
      <c r="E18" s="34">
        <f>+E38+E39+E40+E41</f>
        <v>20957289.158791438</v>
      </c>
      <c r="F18" s="5"/>
      <c r="G18" s="29">
        <f>((E18/E17)-1)*100</f>
        <v>7.0363898993920371</v>
      </c>
      <c r="H18" s="5"/>
      <c r="I18" s="5"/>
      <c r="J18" s="34">
        <f>J41</f>
        <v>21859</v>
      </c>
      <c r="K18" s="5"/>
      <c r="L18" s="29">
        <f>((J18/J17)-1)*100</f>
        <v>1.6886862672125025</v>
      </c>
      <c r="M18" s="5"/>
      <c r="N18" s="5"/>
      <c r="O18" s="34">
        <f>+O38+O39+O40+O41</f>
        <v>636099.16326509998</v>
      </c>
      <c r="P18" s="1"/>
      <c r="Q18" s="29">
        <f>((O18/O17)-1)*100</f>
        <v>0.94171577825516994</v>
      </c>
      <c r="R18" s="5"/>
    </row>
    <row r="19" spans="1:18" ht="23.1" customHeight="1">
      <c r="A19" s="8">
        <v>2024</v>
      </c>
      <c r="E19" s="34">
        <f>+E42+E43+E44+E45</f>
        <v>22280567.306166742</v>
      </c>
      <c r="F19" s="5"/>
      <c r="G19" s="29">
        <f>((E19/E18)-1)*100</f>
        <v>6.3141665763589483</v>
      </c>
      <c r="H19" s="5"/>
      <c r="I19" s="5"/>
      <c r="J19" s="34">
        <f>J45</f>
        <v>22497</v>
      </c>
      <c r="K19" s="5"/>
      <c r="L19" s="29">
        <f>((J19/J18)-1)*100</f>
        <v>2.9187062537169961</v>
      </c>
      <c r="M19" s="5"/>
      <c r="N19" s="5"/>
      <c r="O19" s="34">
        <f>+O42+O43+O44+O45</f>
        <v>660362.44500079134</v>
      </c>
      <c r="P19" s="1"/>
      <c r="Q19" s="29">
        <f>((O19/O18)-1)*100</f>
        <v>3.8143866769369428</v>
      </c>
      <c r="R19" s="5"/>
    </row>
    <row r="20" spans="1:18" ht="23.1" customHeight="1">
      <c r="A20" s="73">
        <v>2025</v>
      </c>
      <c r="C20" s="73"/>
      <c r="E20" s="34">
        <f>+E46+E47+E48+E49</f>
        <v>23876609.076108925</v>
      </c>
      <c r="F20" s="5"/>
      <c r="G20" s="29">
        <f>((E20/E19)-1)*100</f>
        <v>7.163380303608502</v>
      </c>
      <c r="H20" s="5"/>
      <c r="I20" s="5"/>
      <c r="J20" s="34">
        <f>J49</f>
        <v>23694</v>
      </c>
      <c r="K20" s="5"/>
      <c r="L20" s="29">
        <f>((J20/J19)-1)*100</f>
        <v>5.320709427923731</v>
      </c>
      <c r="M20" s="5"/>
      <c r="N20" s="5"/>
      <c r="O20" s="34">
        <f>+O46+O47+O48+O49</f>
        <v>688411.367844822</v>
      </c>
      <c r="P20" s="1"/>
      <c r="Q20" s="29">
        <f>((O20/O19)-1)*100</f>
        <v>4.2475042389785056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4162937.2537410399</v>
      </c>
      <c r="G22" s="3">
        <f>(E22/E16-1)*100</f>
        <v>-77.384835610058417</v>
      </c>
      <c r="H22" s="4">
        <f>(E22/E19-1)*100</f>
        <v>-81.315838162752542</v>
      </c>
      <c r="J22" s="7">
        <v>19935</v>
      </c>
      <c r="L22" s="3">
        <f>(J22/J16-1)*100</f>
        <v>-3.2938779470262913</v>
      </c>
      <c r="M22" s="4">
        <f>(J22/J19-1)*100</f>
        <v>-11.388185091345516</v>
      </c>
      <c r="O22" s="7">
        <v>144582.001967341</v>
      </c>
      <c r="Q22" s="3">
        <f>(O22/O16-1)*100</f>
        <v>-76.241444522319455</v>
      </c>
      <c r="R22" s="4">
        <f>(O22/O19-1)*100</f>
        <v>-78.105659541682797</v>
      </c>
    </row>
    <row r="23" spans="1:18" ht="23.1" hidden="1" customHeight="1">
      <c r="C23" s="8">
        <v>2</v>
      </c>
      <c r="E23" s="7">
        <v>4124127.6688184701</v>
      </c>
      <c r="G23" s="3">
        <f>(E23/E17-1)*100</f>
        <v>-78.936601303258385</v>
      </c>
      <c r="H23" s="4">
        <f t="shared" ref="H23:H47" si="3">(E23/E22-1)*100</f>
        <v>-0.93226446994110201</v>
      </c>
      <c r="J23" s="7">
        <v>20543</v>
      </c>
      <c r="L23" s="3">
        <f>(J23/J17-1)*100</f>
        <v>-4.4333829549683674</v>
      </c>
      <c r="M23" s="4">
        <f t="shared" ref="M23:M47" si="4">(J23/J22-1)*100</f>
        <v>3.0499122146977697</v>
      </c>
      <c r="O23" s="7">
        <v>147950.77406313599</v>
      </c>
      <c r="Q23" s="3">
        <f>(O23/O17-1)*100</f>
        <v>-76.521891794361835</v>
      </c>
      <c r="R23" s="4">
        <f t="shared" ref="R23:R47" si="5">(O23/O22-1)*100</f>
        <v>2.3300079193508072</v>
      </c>
    </row>
    <row r="24" spans="1:18" ht="23.1" hidden="1" customHeight="1">
      <c r="C24" s="8">
        <v>3</v>
      </c>
      <c r="E24" s="7">
        <v>4286366.0571040399</v>
      </c>
      <c r="G24" s="3">
        <f>(E24/E18-1)*100</f>
        <v>-79.547135010512847</v>
      </c>
      <c r="H24" s="4">
        <f t="shared" si="3"/>
        <v>3.933883752246925</v>
      </c>
      <c r="J24" s="7">
        <v>19907</v>
      </c>
      <c r="L24" s="3">
        <f>(J24/J18-1)*100</f>
        <v>-8.9299601994601741</v>
      </c>
      <c r="M24" s="4">
        <f t="shared" si="4"/>
        <v>-3.0959450907851793</v>
      </c>
      <c r="O24" s="7">
        <v>150373.81650461399</v>
      </c>
      <c r="Q24" s="3">
        <f>(O24/O18-1)*100</f>
        <v>-76.360004038875871</v>
      </c>
      <c r="R24" s="4">
        <f t="shared" si="5"/>
        <v>1.637735562264786</v>
      </c>
    </row>
    <row r="25" spans="1:18" ht="23.1" hidden="1" customHeight="1">
      <c r="C25" s="8">
        <v>4</v>
      </c>
      <c r="E25" s="7">
        <v>4325004.6614935296</v>
      </c>
      <c r="G25" s="3">
        <f>(E25/E19-1)*100</f>
        <v>-80.588444620543982</v>
      </c>
      <c r="H25" s="4">
        <f t="shared" si="3"/>
        <v>0.90143034623586527</v>
      </c>
      <c r="J25" s="7">
        <v>20276</v>
      </c>
      <c r="L25" s="3">
        <f>(J25/J19-1)*100</f>
        <v>-9.872427434769083</v>
      </c>
      <c r="M25" s="4">
        <f t="shared" si="4"/>
        <v>1.8536193298839709</v>
      </c>
      <c r="O25" s="7">
        <v>152299.324864458</v>
      </c>
      <c r="Q25" s="3">
        <f>(O25/O19-1)*100</f>
        <v>-76.937009968173541</v>
      </c>
      <c r="R25" s="4">
        <f t="shared" si="5"/>
        <v>1.2804811400028093</v>
      </c>
    </row>
    <row r="26" spans="1:18" ht="23.1" customHeight="1">
      <c r="A26" s="8">
        <v>2020</v>
      </c>
      <c r="C26" s="8">
        <v>1</v>
      </c>
      <c r="E26" s="7">
        <v>4282317.0419541998</v>
      </c>
      <c r="G26" s="3">
        <f t="shared" ref="G26:G47" si="6">(E26/E22-1)*100</f>
        <v>2.8676816616892031</v>
      </c>
      <c r="H26" s="4">
        <f t="shared" si="3"/>
        <v>-0.98699591978217427</v>
      </c>
      <c r="J26" s="7">
        <v>20234</v>
      </c>
      <c r="L26" s="3">
        <f t="shared" ref="L26:L47" si="7">(J26/J22-1)*100</f>
        <v>1.4998745924253765</v>
      </c>
      <c r="M26" s="4">
        <f t="shared" si="4"/>
        <v>-0.20714144801735612</v>
      </c>
      <c r="O26" s="7">
        <v>148379.38242920901</v>
      </c>
      <c r="Q26" s="3">
        <f t="shared" ref="Q26:Q47" si="8">(O26/O22-1)*100</f>
        <v>2.6264544757969244</v>
      </c>
      <c r="R26" s="4">
        <f t="shared" si="5"/>
        <v>-2.5738409797532724</v>
      </c>
    </row>
    <row r="27" spans="1:18" ht="23.1" customHeight="1">
      <c r="C27" s="8">
        <v>2</v>
      </c>
      <c r="E27" s="7">
        <v>3288855.9637083299</v>
      </c>
      <c r="G27" s="3">
        <f t="shared" si="6"/>
        <v>-20.253294082659636</v>
      </c>
      <c r="H27" s="4">
        <f t="shared" si="3"/>
        <v>-23.199148230101898</v>
      </c>
      <c r="J27" s="7">
        <v>20097</v>
      </c>
      <c r="L27" s="3">
        <f t="shared" si="7"/>
        <v>-2.1710558341040742</v>
      </c>
      <c r="M27" s="4">
        <f t="shared" si="4"/>
        <v>-0.67707818523277119</v>
      </c>
      <c r="O27" s="7">
        <v>147003.233147427</v>
      </c>
      <c r="Q27" s="3">
        <f t="shared" si="8"/>
        <v>-0.64044336483474185</v>
      </c>
      <c r="R27" s="4">
        <f t="shared" si="5"/>
        <v>-0.9274531671801256</v>
      </c>
    </row>
    <row r="28" spans="1:18" ht="23.1" customHeight="1">
      <c r="C28" s="8">
        <v>3</v>
      </c>
      <c r="E28" s="7">
        <v>4519343.6219404899</v>
      </c>
      <c r="G28" s="3">
        <f t="shared" si="6"/>
        <v>5.4353165766214184</v>
      </c>
      <c r="H28" s="4">
        <f t="shared" si="3"/>
        <v>37.413850646251198</v>
      </c>
      <c r="J28" s="7">
        <v>19988</v>
      </c>
      <c r="L28" s="3">
        <f t="shared" si="7"/>
        <v>0.40689204802331069</v>
      </c>
      <c r="M28" s="4">
        <f t="shared" si="4"/>
        <v>-0.54236950788675298</v>
      </c>
      <c r="O28" s="7">
        <v>152497.25259339</v>
      </c>
      <c r="Q28" s="3">
        <f t="shared" si="8"/>
        <v>1.4121049383027717</v>
      </c>
      <c r="R28" s="4">
        <f t="shared" si="5"/>
        <v>3.7373459945966969</v>
      </c>
    </row>
    <row r="29" spans="1:18" ht="23.1" customHeight="1">
      <c r="C29" s="8">
        <v>4</v>
      </c>
      <c r="E29" s="7">
        <v>4670850.3066477496</v>
      </c>
      <c r="G29" s="3">
        <f t="shared" si="6"/>
        <v>7.9964224832717479</v>
      </c>
      <c r="H29" s="4">
        <f t="shared" si="3"/>
        <v>3.3524046273384789</v>
      </c>
      <c r="J29" s="7">
        <v>20407</v>
      </c>
      <c r="L29" s="3">
        <f t="shared" si="7"/>
        <v>0.64608404024462107</v>
      </c>
      <c r="M29" s="4">
        <f t="shared" si="4"/>
        <v>2.0962577546527861</v>
      </c>
      <c r="O29" s="7">
        <v>154594.87793704899</v>
      </c>
      <c r="Q29" s="3">
        <f t="shared" si="8"/>
        <v>1.507264115999174</v>
      </c>
      <c r="R29" s="4">
        <f t="shared" si="5"/>
        <v>1.3755168096385217</v>
      </c>
    </row>
    <row r="30" spans="1:18" ht="23.1" customHeight="1">
      <c r="A30" s="8">
        <v>2021</v>
      </c>
      <c r="C30" s="8">
        <v>1</v>
      </c>
      <c r="E30" s="7">
        <v>4590779.8030440304</v>
      </c>
      <c r="G30" s="3">
        <f t="shared" si="6"/>
        <v>7.203174311191729</v>
      </c>
      <c r="H30" s="4">
        <f t="shared" si="3"/>
        <v>-1.7142596817919742</v>
      </c>
      <c r="J30" s="7">
        <v>20318</v>
      </c>
      <c r="L30" s="3">
        <f t="shared" si="7"/>
        <v>0.41514282890184884</v>
      </c>
      <c r="M30" s="4">
        <f t="shared" si="4"/>
        <v>-0.43612485911697085</v>
      </c>
      <c r="O30" s="7">
        <v>150278.14877812201</v>
      </c>
      <c r="Q30" s="3">
        <f t="shared" si="8"/>
        <v>1.2796699365013708</v>
      </c>
      <c r="R30" s="4">
        <f t="shared" si="5"/>
        <v>-2.7922847228384673</v>
      </c>
    </row>
    <row r="31" spans="1:18" ht="23.1" customHeight="1">
      <c r="C31" s="8">
        <v>2</v>
      </c>
      <c r="E31" s="7">
        <v>4524506.5102086402</v>
      </c>
      <c r="G31" s="3">
        <f t="shared" si="6"/>
        <v>37.570831928652183</v>
      </c>
      <c r="H31" s="4">
        <f t="shared" si="3"/>
        <v>-1.443617330359559</v>
      </c>
      <c r="J31" s="7">
        <v>20159</v>
      </c>
      <c r="L31" s="3">
        <f t="shared" si="7"/>
        <v>0.30850375677962116</v>
      </c>
      <c r="M31" s="4">
        <f t="shared" si="4"/>
        <v>-0.78255733832069962</v>
      </c>
      <c r="O31" s="7">
        <v>147959.50920009101</v>
      </c>
      <c r="Q31" s="3">
        <f t="shared" si="8"/>
        <v>0.65051361945553943</v>
      </c>
      <c r="R31" s="4">
        <f t="shared" si="5"/>
        <v>-1.5428986827980884</v>
      </c>
    </row>
    <row r="32" spans="1:18" ht="23.1" customHeight="1">
      <c r="C32" s="8">
        <v>3</v>
      </c>
      <c r="E32" s="7">
        <v>4508455.4331075698</v>
      </c>
      <c r="G32" s="3">
        <f t="shared" si="6"/>
        <v>-0.24092411960134896</v>
      </c>
      <c r="H32" s="4">
        <f t="shared" si="3"/>
        <v>-0.3547586253849877</v>
      </c>
      <c r="J32" s="7">
        <v>20027</v>
      </c>
      <c r="L32" s="3">
        <f t="shared" si="7"/>
        <v>0.19511707024213454</v>
      </c>
      <c r="M32" s="4">
        <f t="shared" si="4"/>
        <v>-0.65479438464209894</v>
      </c>
      <c r="O32" s="7">
        <v>153181.26073409</v>
      </c>
      <c r="Q32" s="3">
        <f t="shared" si="8"/>
        <v>0.44853800909043784</v>
      </c>
      <c r="R32" s="4">
        <f t="shared" si="5"/>
        <v>3.5291760308135522</v>
      </c>
    </row>
    <row r="33" spans="1:18" ht="23.1" customHeight="1">
      <c r="C33" s="8">
        <v>4</v>
      </c>
      <c r="E33" s="7">
        <v>4783983.1852903403</v>
      </c>
      <c r="G33" s="3">
        <f t="shared" si="6"/>
        <v>2.4221045680178355</v>
      </c>
      <c r="H33" s="4">
        <f t="shared" si="3"/>
        <v>6.1113557907093607</v>
      </c>
      <c r="J33" s="7">
        <v>20614</v>
      </c>
      <c r="L33" s="3">
        <f t="shared" si="7"/>
        <v>1.0143578183956503</v>
      </c>
      <c r="M33" s="4">
        <f t="shared" si="4"/>
        <v>2.9310430918260355</v>
      </c>
      <c r="O33" s="7">
        <v>157128.18804747201</v>
      </c>
      <c r="Q33" s="3">
        <f t="shared" si="8"/>
        <v>1.6386766134998121</v>
      </c>
      <c r="R33" s="4">
        <f t="shared" si="5"/>
        <v>2.576638483367466</v>
      </c>
    </row>
    <row r="34" spans="1:18" ht="23.1" customHeight="1">
      <c r="A34" s="8">
        <v>2022</v>
      </c>
      <c r="C34" s="8">
        <v>1</v>
      </c>
      <c r="E34" s="7">
        <v>4769590.3766776798</v>
      </c>
      <c r="G34" s="3">
        <f t="shared" si="6"/>
        <v>3.8949934718080836</v>
      </c>
      <c r="H34" s="4">
        <f t="shared" si="3"/>
        <v>-0.3008540802759363</v>
      </c>
      <c r="J34" s="7">
        <v>21326</v>
      </c>
      <c r="L34" s="3">
        <f t="shared" si="7"/>
        <v>4.9611182202972781</v>
      </c>
      <c r="M34" s="4">
        <f t="shared" si="4"/>
        <v>3.4539633258950264</v>
      </c>
      <c r="O34" s="7">
        <v>156296.67651668401</v>
      </c>
      <c r="Q34" s="3">
        <f t="shared" si="8"/>
        <v>4.0049253916802252</v>
      </c>
      <c r="R34" s="4">
        <f t="shared" si="5"/>
        <v>-0.5291931009455686</v>
      </c>
    </row>
    <row r="35" spans="1:18" ht="23.1" customHeight="1">
      <c r="C35" s="8">
        <v>2</v>
      </c>
      <c r="E35" s="7">
        <v>4821547.4737260798</v>
      </c>
      <c r="G35" s="3">
        <f t="shared" si="6"/>
        <v>6.5651571690133803</v>
      </c>
      <c r="H35" s="4">
        <f t="shared" si="3"/>
        <v>1.0893408646255986</v>
      </c>
      <c r="J35" s="7">
        <v>21432</v>
      </c>
      <c r="L35" s="3">
        <f t="shared" si="7"/>
        <v>6.3147973609802177</v>
      </c>
      <c r="M35" s="4">
        <f t="shared" si="4"/>
        <v>0.49704585951420022</v>
      </c>
      <c r="O35" s="7">
        <v>157886.03056835101</v>
      </c>
      <c r="Q35" s="3">
        <f t="shared" si="8"/>
        <v>6.7089445091602862</v>
      </c>
      <c r="R35" s="4">
        <f t="shared" si="5"/>
        <v>1.0168828199602409</v>
      </c>
    </row>
    <row r="36" spans="1:18" ht="23.1" customHeight="1">
      <c r="C36" s="8">
        <v>3</v>
      </c>
      <c r="E36" s="7">
        <v>4916388.0172820799</v>
      </c>
      <c r="G36" s="3">
        <f t="shared" si="6"/>
        <v>9.048167165608012</v>
      </c>
      <c r="H36" s="4">
        <f t="shared" si="3"/>
        <v>1.9670146166311131</v>
      </c>
      <c r="J36" s="7">
        <v>21518</v>
      </c>
      <c r="L36" s="3">
        <f t="shared" si="7"/>
        <v>7.4449493184201243</v>
      </c>
      <c r="M36" s="4">
        <f t="shared" si="4"/>
        <v>0.40126913027249689</v>
      </c>
      <c r="O36" s="7">
        <v>157495.13023952901</v>
      </c>
      <c r="Q36" s="3">
        <f t="shared" si="8"/>
        <v>2.8161861867213256</v>
      </c>
      <c r="R36" s="4">
        <f t="shared" si="5"/>
        <v>-0.24758385996205279</v>
      </c>
    </row>
    <row r="37" spans="1:18" ht="23.1" customHeight="1">
      <c r="C37" s="8">
        <v>4</v>
      </c>
      <c r="E37" s="7">
        <v>5072066.8096177103</v>
      </c>
      <c r="G37" s="3">
        <f t="shared" si="6"/>
        <v>6.0218360552177774</v>
      </c>
      <c r="H37" s="4">
        <f t="shared" si="3"/>
        <v>3.1665277799146185</v>
      </c>
      <c r="J37" s="7">
        <v>21496</v>
      </c>
      <c r="L37" s="3">
        <f t="shared" si="7"/>
        <v>4.2786455806733237</v>
      </c>
      <c r="M37" s="4">
        <f t="shared" si="4"/>
        <v>-0.10223998512872701</v>
      </c>
      <c r="O37" s="7">
        <v>158486.96457206499</v>
      </c>
      <c r="Q37" s="3">
        <f t="shared" si="8"/>
        <v>0.86475669418555334</v>
      </c>
      <c r="R37" s="4">
        <f t="shared" si="5"/>
        <v>0.62975555563371532</v>
      </c>
    </row>
    <row r="38" spans="1:18" ht="23.1" customHeight="1">
      <c r="A38" s="8">
        <v>2023</v>
      </c>
      <c r="C38" s="8">
        <v>1</v>
      </c>
      <c r="E38" s="7">
        <v>5075294.9951134399</v>
      </c>
      <c r="G38" s="3">
        <f t="shared" si="6"/>
        <v>6.4094522651377606</v>
      </c>
      <c r="H38" s="4">
        <f t="shared" si="3"/>
        <v>6.364635200799551E-2</v>
      </c>
      <c r="J38" s="7">
        <v>21667</v>
      </c>
      <c r="L38" s="3">
        <f t="shared" si="7"/>
        <v>1.598987151833442</v>
      </c>
      <c r="M38" s="4">
        <f t="shared" si="4"/>
        <v>0.7954968366207682</v>
      </c>
      <c r="O38" s="7">
        <v>157891.38394663401</v>
      </c>
      <c r="Q38" s="3">
        <f t="shared" si="8"/>
        <v>1.0203079588706254</v>
      </c>
      <c r="R38" s="4">
        <f t="shared" si="5"/>
        <v>-0.37579155297668976</v>
      </c>
    </row>
    <row r="39" spans="1:18" ht="23.1" customHeight="1">
      <c r="C39" s="8">
        <v>2</v>
      </c>
      <c r="E39" s="7">
        <v>5328356.3894787403</v>
      </c>
      <c r="G39" s="3">
        <f t="shared" si="6"/>
        <v>10.511333104452447</v>
      </c>
      <c r="H39" s="4">
        <f t="shared" si="3"/>
        <v>4.9861415860349201</v>
      </c>
      <c r="J39" s="7">
        <v>21947</v>
      </c>
      <c r="L39" s="3">
        <f t="shared" si="7"/>
        <v>2.4029488615154859</v>
      </c>
      <c r="M39" s="4">
        <f t="shared" si="4"/>
        <v>1.2922878109567604</v>
      </c>
      <c r="O39" s="7">
        <v>159479.14243221699</v>
      </c>
      <c r="Q39" s="3">
        <f t="shared" si="8"/>
        <v>1.0090264845668662</v>
      </c>
      <c r="R39" s="4">
        <f t="shared" si="5"/>
        <v>1.0056017281599328</v>
      </c>
    </row>
    <row r="40" spans="1:18" ht="23.1" customHeight="1">
      <c r="C40" s="8">
        <v>3</v>
      </c>
      <c r="E40" s="7">
        <v>5295873.8873483799</v>
      </c>
      <c r="G40" s="3">
        <f t="shared" si="6"/>
        <v>7.7187941377355074</v>
      </c>
      <c r="H40" s="4">
        <f t="shared" si="3"/>
        <v>-0.60961579436576985</v>
      </c>
      <c r="J40" s="7">
        <v>21837</v>
      </c>
      <c r="L40" s="3">
        <f t="shared" si="7"/>
        <v>1.4824797843665749</v>
      </c>
      <c r="M40" s="4">
        <f t="shared" si="4"/>
        <v>-0.50120745432177261</v>
      </c>
      <c r="O40" s="7">
        <v>158762.817208566</v>
      </c>
      <c r="Q40" s="3">
        <f t="shared" si="8"/>
        <v>0.80490550222664936</v>
      </c>
      <c r="R40" s="4">
        <f t="shared" si="5"/>
        <v>-0.44916545996317447</v>
      </c>
    </row>
    <row r="41" spans="1:18" ht="23.1" customHeight="1">
      <c r="C41" s="8">
        <v>4</v>
      </c>
      <c r="E41" s="7">
        <v>5257763.8868508805</v>
      </c>
      <c r="G41" s="3">
        <f t="shared" si="6"/>
        <v>3.6611717511498387</v>
      </c>
      <c r="H41" s="4">
        <f t="shared" si="3"/>
        <v>-0.71961684337957799</v>
      </c>
      <c r="J41" s="7">
        <v>21859</v>
      </c>
      <c r="L41" s="3">
        <f t="shared" si="7"/>
        <v>1.6886862672125025</v>
      </c>
      <c r="M41" s="4">
        <f t="shared" si="4"/>
        <v>0.10074643952924234</v>
      </c>
      <c r="O41" s="7">
        <v>159965.819677683</v>
      </c>
      <c r="Q41" s="3">
        <f t="shared" si="8"/>
        <v>0.93310835349211807</v>
      </c>
      <c r="R41" s="4">
        <f t="shared" si="5"/>
        <v>0.75773565263497211</v>
      </c>
    </row>
    <row r="42" spans="1:18" ht="23.1" customHeight="1">
      <c r="A42" s="8">
        <v>2024</v>
      </c>
      <c r="C42" s="8">
        <v>1</v>
      </c>
      <c r="E42" s="7">
        <v>5279049.3343548104</v>
      </c>
      <c r="G42" s="3">
        <f t="shared" si="6"/>
        <v>4.0146304685254375</v>
      </c>
      <c r="H42" s="4">
        <f t="shared" si="3"/>
        <v>0.40483840586988951</v>
      </c>
      <c r="J42" s="7">
        <v>21946</v>
      </c>
      <c r="L42" s="3">
        <f t="shared" si="7"/>
        <v>1.2876724973462039</v>
      </c>
      <c r="M42" s="4">
        <f t="shared" si="4"/>
        <v>0.39800539823413583</v>
      </c>
      <c r="O42" s="7">
        <v>161673.646298154</v>
      </c>
      <c r="Q42" s="3">
        <f t="shared" si="8"/>
        <v>2.3954836907366328</v>
      </c>
      <c r="R42" s="4">
        <f t="shared" si="5"/>
        <v>1.0676197102056584</v>
      </c>
    </row>
    <row r="43" spans="1:18" ht="23.1" customHeight="1">
      <c r="C43" s="8">
        <v>2</v>
      </c>
      <c r="E43" s="7">
        <v>5599334.4809060404</v>
      </c>
      <c r="G43" s="3">
        <f t="shared" si="6"/>
        <v>5.0855849650441431</v>
      </c>
      <c r="H43" s="4">
        <f t="shared" si="3"/>
        <v>6.0670989465260172</v>
      </c>
      <c r="J43" s="7">
        <v>22543</v>
      </c>
      <c r="L43" s="3">
        <f t="shared" si="7"/>
        <v>2.7156331161434455</v>
      </c>
      <c r="M43" s="4">
        <f t="shared" si="4"/>
        <v>2.7203134967647813</v>
      </c>
      <c r="O43" s="7">
        <v>166458.665974548</v>
      </c>
      <c r="Q43" s="3">
        <f t="shared" si="8"/>
        <v>4.3764491305171793</v>
      </c>
      <c r="R43" s="4">
        <f t="shared" si="5"/>
        <v>2.9596782072754069</v>
      </c>
    </row>
    <row r="44" spans="1:18" ht="23.1" customHeight="1">
      <c r="C44" s="8">
        <v>3</v>
      </c>
      <c r="E44" s="7">
        <v>5749795.8305764999</v>
      </c>
      <c r="G44" s="3">
        <f t="shared" si="6"/>
        <v>8.5712377764984193</v>
      </c>
      <c r="H44" s="4">
        <f t="shared" si="3"/>
        <v>2.6871291612161841</v>
      </c>
      <c r="J44" s="7">
        <v>22656</v>
      </c>
      <c r="L44" s="3">
        <f t="shared" si="7"/>
        <v>3.7505151806566772</v>
      </c>
      <c r="M44" s="4">
        <f t="shared" si="4"/>
        <v>0.5012642505433984</v>
      </c>
      <c r="O44" s="7">
        <v>166630.445222451</v>
      </c>
      <c r="Q44" s="3">
        <f t="shared" si="8"/>
        <v>4.9555860447785705</v>
      </c>
      <c r="R44" s="4">
        <f t="shared" si="5"/>
        <v>0.10319633820041751</v>
      </c>
    </row>
    <row r="45" spans="1:18" ht="23.1" customHeight="1">
      <c r="C45" s="8">
        <v>4</v>
      </c>
      <c r="E45" s="7">
        <v>5652387.6603293912</v>
      </c>
      <c r="G45" s="3">
        <f t="shared" si="6"/>
        <v>7.5055438389963314</v>
      </c>
      <c r="H45" s="4">
        <f t="shared" si="3"/>
        <v>-1.6941152889135225</v>
      </c>
      <c r="J45" s="7">
        <v>22497</v>
      </c>
      <c r="L45" s="3">
        <f t="shared" si="7"/>
        <v>2.9187062537169961</v>
      </c>
      <c r="M45" s="4">
        <f t="shared" si="4"/>
        <v>-0.70180084745762317</v>
      </c>
      <c r="O45" s="7">
        <v>165599.68750563831</v>
      </c>
      <c r="Q45" s="3">
        <f t="shared" si="8"/>
        <v>3.521919769677706</v>
      </c>
      <c r="R45" s="4">
        <f t="shared" si="5"/>
        <v>-0.61858906722396245</v>
      </c>
    </row>
    <row r="46" spans="1:18" ht="23.1" customHeight="1">
      <c r="A46" s="8">
        <v>2025</v>
      </c>
      <c r="C46" s="62">
        <v>1</v>
      </c>
      <c r="E46" s="7">
        <v>5689973.2084714845</v>
      </c>
      <c r="G46" s="3">
        <f t="shared" si="6"/>
        <v>7.7840506517428798</v>
      </c>
      <c r="H46" s="4">
        <f t="shared" si="3"/>
        <v>0.66494993621690757</v>
      </c>
      <c r="J46" s="7">
        <v>22655</v>
      </c>
      <c r="L46" s="3">
        <f t="shared" si="7"/>
        <v>3.2306570673471313</v>
      </c>
      <c r="M46" s="4">
        <f t="shared" si="4"/>
        <v>0.70231586433746607</v>
      </c>
      <c r="O46" s="7">
        <v>167650.20407836183</v>
      </c>
      <c r="Q46" s="3">
        <f t="shared" si="8"/>
        <v>3.6966802673492172</v>
      </c>
      <c r="R46" s="4">
        <f t="shared" si="5"/>
        <v>1.2382369819711858</v>
      </c>
    </row>
    <row r="47" spans="1:18" ht="23.1" customHeight="1">
      <c r="A47" s="61"/>
      <c r="B47" s="13"/>
      <c r="C47" s="61">
        <v>2</v>
      </c>
      <c r="D47" s="13"/>
      <c r="E47" s="64">
        <v>6032102.1002785424</v>
      </c>
      <c r="F47" s="13"/>
      <c r="G47" s="65">
        <f t="shared" si="6"/>
        <v>7.7289117277822506</v>
      </c>
      <c r="H47" s="4">
        <f t="shared" si="3"/>
        <v>6.0128383609553859</v>
      </c>
      <c r="I47" s="13"/>
      <c r="J47" s="64">
        <v>23861</v>
      </c>
      <c r="K47" s="13"/>
      <c r="L47" s="65">
        <f t="shared" si="7"/>
        <v>5.8466042674000906</v>
      </c>
      <c r="M47" s="4">
        <f t="shared" si="4"/>
        <v>5.3233281836239321</v>
      </c>
      <c r="N47" s="13"/>
      <c r="O47" s="64">
        <v>173340.47966661764</v>
      </c>
      <c r="P47" s="66"/>
      <c r="Q47" s="65">
        <f t="shared" si="8"/>
        <v>4.1342477736316274</v>
      </c>
      <c r="R47" s="4">
        <f t="shared" si="5"/>
        <v>3.3941357957405716</v>
      </c>
    </row>
    <row r="48" spans="1:18" ht="23.1" customHeight="1">
      <c r="A48" s="70"/>
      <c r="B48" s="13"/>
      <c r="C48" s="70">
        <v>3</v>
      </c>
      <c r="D48" s="13"/>
      <c r="E48" s="64">
        <v>6117354.6106450809</v>
      </c>
      <c r="F48" s="13"/>
      <c r="G48" s="65">
        <f t="shared" ref="G48:G49" si="9">(E48/E44-1)*100</f>
        <v>6.3925535949287404</v>
      </c>
      <c r="H48" s="4">
        <f t="shared" ref="H48:H49" si="10">(E48/E47-1)*100</f>
        <v>1.4133134510870171</v>
      </c>
      <c r="I48" s="13"/>
      <c r="J48" s="64">
        <v>23726</v>
      </c>
      <c r="K48" s="13"/>
      <c r="L48" s="65">
        <f t="shared" ref="L48:L49" si="11">(J48/J44-1)*100</f>
        <v>4.7228107344632786</v>
      </c>
      <c r="M48" s="4">
        <f t="shared" ref="M48:M49" si="12">(J48/J47-1)*100</f>
        <v>-0.56577679057876473</v>
      </c>
      <c r="N48" s="13"/>
      <c r="O48" s="64">
        <v>173626.71521996253</v>
      </c>
      <c r="P48" s="66"/>
      <c r="Q48" s="65">
        <f t="shared" ref="Q48:Q49" si="13">(O48/O44-1)*100</f>
        <v>4.1986744908300011</v>
      </c>
      <c r="R48" s="4">
        <f t="shared" ref="R48:R49" si="14">(O48/O47-1)*100</f>
        <v>0.165129088078797</v>
      </c>
    </row>
    <row r="49" spans="1:18" ht="23.1" customHeight="1" thickBot="1">
      <c r="A49" s="27"/>
      <c r="B49" s="23"/>
      <c r="C49" s="27" t="s">
        <v>121</v>
      </c>
      <c r="D49" s="23"/>
      <c r="E49" s="24">
        <v>6037179.1567138154</v>
      </c>
      <c r="F49" s="23"/>
      <c r="G49" s="32">
        <f t="shared" si="9"/>
        <v>6.8075921098801784</v>
      </c>
      <c r="H49" s="33">
        <f t="shared" si="10"/>
        <v>-1.3106229577037887</v>
      </c>
      <c r="I49" s="23"/>
      <c r="J49" s="24">
        <v>23694</v>
      </c>
      <c r="K49" s="23"/>
      <c r="L49" s="32">
        <f t="shared" si="11"/>
        <v>5.320709427923731</v>
      </c>
      <c r="M49" s="33">
        <f t="shared" si="12"/>
        <v>-0.13487313495743614</v>
      </c>
      <c r="N49" s="23"/>
      <c r="O49" s="24">
        <v>173793.96887988003</v>
      </c>
      <c r="P49" s="25"/>
      <c r="Q49" s="32">
        <f t="shared" si="13"/>
        <v>4.948246882387819</v>
      </c>
      <c r="R49" s="33">
        <f t="shared" si="14"/>
        <v>9.6329450053600496E-2</v>
      </c>
    </row>
  </sheetData>
  <sheetProtection algorithmName="SHA-512" hashValue="o4Q2HHkkmRpV8ErKlhXY38OnVFmy9P/b7uawyjDaHrObhipDwWfJSkC4zOwtC+/ijnDhQSCURIvPzGCB/VLvsw==" saltValue="mlNxwWLlew7HAVLEjMFFMQ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&amp;C&amp;"Arial,Bold"&amp;[26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E93C-7F29-410D-B491-04FC1456948E}">
  <sheetPr codeName="Sheet15">
    <tabColor rgb="FF00B050"/>
  </sheetPr>
  <dimension ref="A2:S49"/>
  <sheetViews>
    <sheetView view="pageBreakPreview" topLeftCell="C1" zoomScale="85" zoomScaleNormal="100" zoomScaleSheetLayoutView="85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51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52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537600200.33522344</v>
      </c>
      <c r="F14" s="5"/>
      <c r="G14" s="29"/>
      <c r="H14" s="5"/>
      <c r="I14" s="5"/>
      <c r="J14" s="34">
        <f>J25</f>
        <v>1091158</v>
      </c>
      <c r="K14" s="5"/>
      <c r="L14" s="29"/>
      <c r="M14" s="5"/>
      <c r="N14" s="5"/>
      <c r="O14" s="34">
        <f>+O22+O23+O24+O25</f>
        <v>24971142.116614264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511008173.52149296</v>
      </c>
      <c r="F15" s="5"/>
      <c r="G15" s="29">
        <f t="shared" ref="G15:G16" si="0">((E15/E14)-1)*100</f>
        <v>-4.946431715826904</v>
      </c>
      <c r="H15" s="5"/>
      <c r="I15" s="5"/>
      <c r="J15" s="34">
        <f>J29</f>
        <v>1084926</v>
      </c>
      <c r="K15" s="5"/>
      <c r="L15" s="29">
        <f t="shared" ref="L15:L16" si="1">((J15/J14)-1)*100</f>
        <v>-0.57113635238893457</v>
      </c>
      <c r="M15" s="5"/>
      <c r="N15" s="5"/>
      <c r="O15" s="34">
        <f>+O26+O27+O28+O29</f>
        <v>24831748.521937855</v>
      </c>
      <c r="P15" s="1"/>
      <c r="Q15" s="29">
        <f t="shared" ref="Q15:Q16" si="2">((O15/O14)-1)*100</f>
        <v>-0.55821873915676834</v>
      </c>
      <c r="R15" s="5"/>
    </row>
    <row r="16" spans="1:19" ht="23.1" customHeight="1">
      <c r="A16" s="8">
        <v>2021</v>
      </c>
      <c r="E16" s="34">
        <f>+E30+E31+E32+E33</f>
        <v>533563643.44479305</v>
      </c>
      <c r="F16" s="5"/>
      <c r="G16" s="29">
        <f t="shared" si="0"/>
        <v>4.4139156851179751</v>
      </c>
      <c r="H16" s="5"/>
      <c r="I16" s="5"/>
      <c r="J16" s="34">
        <f>J33</f>
        <v>1116560</v>
      </c>
      <c r="K16" s="5"/>
      <c r="L16" s="29">
        <f t="shared" si="1"/>
        <v>2.9157749007766354</v>
      </c>
      <c r="M16" s="5"/>
      <c r="N16" s="5"/>
      <c r="O16" s="34">
        <f>+O30+O31+O32+O33</f>
        <v>25161191.62630482</v>
      </c>
      <c r="P16" s="1"/>
      <c r="Q16" s="29">
        <f t="shared" si="2"/>
        <v>1.3267011949477325</v>
      </c>
      <c r="R16" s="5"/>
    </row>
    <row r="17" spans="1:18" ht="23.1" customHeight="1">
      <c r="A17" s="8">
        <v>2022</v>
      </c>
      <c r="E17" s="34">
        <f>+E34+E35+E36+E37</f>
        <v>661052478.77539027</v>
      </c>
      <c r="F17" s="5"/>
      <c r="G17" s="29">
        <f>((E17/E16)-1)*100</f>
        <v>23.89383851334097</v>
      </c>
      <c r="H17" s="5"/>
      <c r="I17" s="5"/>
      <c r="J17" s="34">
        <f>J37</f>
        <v>1159860</v>
      </c>
      <c r="K17" s="5"/>
      <c r="L17" s="29">
        <f>((J17/J16)-1)*100</f>
        <v>3.8779823744357733</v>
      </c>
      <c r="M17" s="5"/>
      <c r="N17" s="5"/>
      <c r="O17" s="34">
        <f>+O34+O35+O36+O37</f>
        <v>27172647.531333283</v>
      </c>
      <c r="P17" s="1"/>
      <c r="Q17" s="29">
        <f>((O17/O16)-1)*100</f>
        <v>7.9942791855914352</v>
      </c>
      <c r="R17" s="5"/>
    </row>
    <row r="18" spans="1:18" ht="23.1" customHeight="1">
      <c r="A18" s="8">
        <v>2023</v>
      </c>
      <c r="E18" s="34">
        <f>+E38+E39+E40+E41</f>
        <v>720751413.77283442</v>
      </c>
      <c r="F18" s="5"/>
      <c r="G18" s="29">
        <f>((E18/E17)-1)*100</f>
        <v>9.0308919358471194</v>
      </c>
      <c r="H18" s="5"/>
      <c r="I18" s="5"/>
      <c r="J18" s="34">
        <f>J41</f>
        <v>1181962</v>
      </c>
      <c r="K18" s="5"/>
      <c r="L18" s="29">
        <f>((J18/J17)-1)*100</f>
        <v>1.905574810753019</v>
      </c>
      <c r="M18" s="5"/>
      <c r="N18" s="5"/>
      <c r="O18" s="34">
        <f>+O38+O39+O40+O41</f>
        <v>27760053.614110176</v>
      </c>
      <c r="P18" s="1"/>
      <c r="Q18" s="29">
        <f>((O18/O17)-1)*100</f>
        <v>2.1617550593829415</v>
      </c>
      <c r="R18" s="5"/>
    </row>
    <row r="19" spans="1:18" ht="23.1" customHeight="1">
      <c r="A19" s="8">
        <v>2024</v>
      </c>
      <c r="E19" s="34">
        <f>+E42+E43+E44+E45</f>
        <v>764899581.03162348</v>
      </c>
      <c r="F19" s="5"/>
      <c r="G19" s="29">
        <f>((E19/E18)-1)*100</f>
        <v>6.1252973515087072</v>
      </c>
      <c r="H19" s="5"/>
      <c r="I19" s="5"/>
      <c r="J19" s="34">
        <f>J45</f>
        <v>1210019</v>
      </c>
      <c r="K19" s="5"/>
      <c r="L19" s="29">
        <f>((J19/J18)-1)*100</f>
        <v>2.373764977215842</v>
      </c>
      <c r="M19" s="5"/>
      <c r="N19" s="5"/>
      <c r="O19" s="34">
        <f>+O42+O43+O44+O45</f>
        <v>28763908.387179621</v>
      </c>
      <c r="P19" s="1"/>
      <c r="Q19" s="29">
        <f>((O19/O18)-1)*100</f>
        <v>3.6161845615427568</v>
      </c>
      <c r="R19" s="5"/>
    </row>
    <row r="20" spans="1:18" ht="23.1" customHeight="1">
      <c r="A20" s="73">
        <v>2025</v>
      </c>
      <c r="C20" s="73"/>
      <c r="E20" s="34">
        <f>+E46+E47+E48+E49</f>
        <v>811512767.02776313</v>
      </c>
      <c r="F20" s="5"/>
      <c r="G20" s="29">
        <f>((E20/E19)-1)*100</f>
        <v>6.0940268699418265</v>
      </c>
      <c r="H20" s="5"/>
      <c r="I20" s="5"/>
      <c r="J20" s="34">
        <f>J49</f>
        <v>1244999</v>
      </c>
      <c r="K20" s="5"/>
      <c r="L20" s="29">
        <f>((J20/J19)-1)*100</f>
        <v>2.8908636971816115</v>
      </c>
      <c r="M20" s="5"/>
      <c r="N20" s="5"/>
      <c r="O20" s="34">
        <f>+O46+O47+O48+O49</f>
        <v>29912147.612322051</v>
      </c>
      <c r="P20" s="1"/>
      <c r="Q20" s="29">
        <f>((O20/O19)-1)*100</f>
        <v>3.9919443828231982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f>+'J3-R1'!E22+'J3-R2'!E22+'J3-R3'!E22+'J3-R4'!E22+'J3-R5'!E22+'J3-R6'!E22+'J3-R7'!E22+'J3-R8'!E22+'J3-R9'!E22</f>
        <v>130051588.42416818</v>
      </c>
      <c r="G22" s="3">
        <f>(E22/E16-1)*100</f>
        <v>-75.625852694061152</v>
      </c>
      <c r="H22" s="4">
        <f>(E22/E19-1)*100</f>
        <v>-82.99756050999963</v>
      </c>
      <c r="J22" s="7">
        <f>+'J3-R1'!J22+'J3-R2'!J22+'J3-R3'!J22+'J3-R4'!J22+'J3-R5'!J22+'J3-R6'!J22+'J3-R7'!J22+'J3-R8'!J22+'J3-R9'!J22</f>
        <v>1075063</v>
      </c>
      <c r="L22" s="3">
        <f>(J22/J16-1)*100</f>
        <v>-3.7165042630937895</v>
      </c>
      <c r="M22" s="4">
        <f>(J22/J19-1)*100</f>
        <v>-11.15321329665071</v>
      </c>
      <c r="O22" s="7">
        <f>+'J3-R1'!O22+'J3-R2'!O22+'J3-R3'!O22+'J3-R4'!O22+'J3-R5'!O22+'J3-R6'!O22+'J3-R7'!O22+'J3-R8'!O22+'J3-R9'!O22</f>
        <v>6141898.6079738829</v>
      </c>
      <c r="Q22" s="3">
        <f>(O22/O16-1)*100</f>
        <v>-75.589794397683363</v>
      </c>
      <c r="R22" s="4">
        <f>(O22/O19-1)*100</f>
        <v>-78.64720424880997</v>
      </c>
    </row>
    <row r="23" spans="1:18" ht="23.1" hidden="1" customHeight="1">
      <c r="C23" s="8">
        <v>2</v>
      </c>
      <c r="E23" s="7">
        <f>+'J3-R1'!E23+'J3-R2'!E23+'J3-R3'!E23+'J3-R4'!E23+'J3-R5'!E23+'J3-R6'!E23+'J3-R7'!E23+'J3-R8'!E23+'J3-R9'!E23</f>
        <v>131933748.18464302</v>
      </c>
      <c r="G23" s="3">
        <f>(E23/E17-1)*100</f>
        <v>-80.041864689918071</v>
      </c>
      <c r="H23" s="4">
        <f t="shared" ref="H23:H47" si="3">(E23/E22-1)*100</f>
        <v>1.4472408859291352</v>
      </c>
      <c r="J23" s="7">
        <f>+'J3-R1'!J23+'J3-R2'!J23+'J3-R3'!J23+'J3-R4'!J23+'J3-R5'!J23+'J3-R6'!J23+'J3-R7'!J23+'J3-R8'!J23+'J3-R9'!J23</f>
        <v>1088805</v>
      </c>
      <c r="L23" s="3">
        <f>(J23/J17-1)*100</f>
        <v>-6.1261703998758517</v>
      </c>
      <c r="M23" s="4">
        <f t="shared" ref="M23:M47" si="4">(J23/J22-1)*100</f>
        <v>1.2782506699607454</v>
      </c>
      <c r="O23" s="7">
        <f>+'J3-R1'!O23+'J3-R2'!O23+'J3-R3'!O23+'J3-R4'!O23+'J3-R5'!O23+'J3-R6'!O23+'J3-R7'!O23+'J3-R8'!O23+'J3-R9'!O23</f>
        <v>6262130.5120232776</v>
      </c>
      <c r="Q23" s="3">
        <f>(O23/O17-1)*100</f>
        <v>-76.954286457356432</v>
      </c>
      <c r="R23" s="4">
        <f t="shared" ref="R23:R47" si="5">(O23/O22-1)*100</f>
        <v>1.9575690144624014</v>
      </c>
    </row>
    <row r="24" spans="1:18" ht="23.1" hidden="1" customHeight="1">
      <c r="C24" s="8">
        <v>3</v>
      </c>
      <c r="E24" s="7">
        <f>+'J3-R1'!E24+'J3-R2'!E24+'J3-R3'!E24+'J3-R4'!E24+'J3-R5'!E24+'J3-R6'!E24+'J3-R7'!E24+'J3-R8'!E24+'J3-R9'!E24</f>
        <v>137104493.0370006</v>
      </c>
      <c r="G24" s="3">
        <f>(E24/E18-1)*100</f>
        <v>-80.977561692273966</v>
      </c>
      <c r="H24" s="4">
        <f t="shared" si="3"/>
        <v>3.9191980243910463</v>
      </c>
      <c r="J24" s="7">
        <f>+'J3-R1'!J24+'J3-R2'!J24+'J3-R3'!J24+'J3-R4'!J24+'J3-R5'!J24+'J3-R6'!J24+'J3-R7'!J24+'J3-R8'!J24+'J3-R9'!J24</f>
        <v>1092769.525954569</v>
      </c>
      <c r="L24" s="3">
        <f>(J24/J18-1)*100</f>
        <v>-7.5461371893031259</v>
      </c>
      <c r="M24" s="4">
        <f t="shared" si="4"/>
        <v>0.3641171701607826</v>
      </c>
      <c r="O24" s="7">
        <f>+'J3-R1'!O24+'J3-R2'!O24+'J3-R3'!O24+'J3-R4'!O24+'J3-R5'!O24+'J3-R6'!O24+'J3-R7'!O24+'J3-R8'!O24+'J3-R9'!O24</f>
        <v>6287916.459386996</v>
      </c>
      <c r="Q24" s="3">
        <f>(O24/O18-1)*100</f>
        <v>-77.349047855617599</v>
      </c>
      <c r="R24" s="4">
        <f t="shared" si="5"/>
        <v>0.41177594932282346</v>
      </c>
    </row>
    <row r="25" spans="1:18" ht="23.1" hidden="1" customHeight="1">
      <c r="C25" s="8">
        <v>4</v>
      </c>
      <c r="E25" s="7">
        <f>+'J3-R1'!E25+'J3-R2'!E25+'J3-R3'!E25+'J3-R4'!E25+'J3-R5'!E25+'J3-R6'!E25+'J3-R7'!E25+'J3-R8'!E25+'J3-R9'!E25</f>
        <v>138510370.68941167</v>
      </c>
      <c r="G25" s="3">
        <f>(E25/E19-1)*100</f>
        <v>-81.891692174467906</v>
      </c>
      <c r="H25" s="4">
        <f t="shared" si="3"/>
        <v>1.0254059668428628</v>
      </c>
      <c r="J25" s="7">
        <f>+'J3-R1'!J25+'J3-R2'!J25+'J3-R3'!J25+'J3-R4'!J25+'J3-R5'!J25+'J3-R6'!J25+'J3-R7'!J25+'J3-R8'!J25+'J3-R9'!J25</f>
        <v>1091158</v>
      </c>
      <c r="L25" s="3">
        <f>(J25/J19-1)*100</f>
        <v>-9.823068893959519</v>
      </c>
      <c r="M25" s="4">
        <f t="shared" si="4"/>
        <v>-0.14747171441857887</v>
      </c>
      <c r="O25" s="7">
        <f>+'J3-R1'!O25+'J3-R2'!O25+'J3-R3'!O25+'J3-R4'!O25+'J3-R5'!O25+'J3-R6'!O25+'J3-R7'!O25+'J3-R8'!O25+'J3-R9'!O25</f>
        <v>6279196.537230107</v>
      </c>
      <c r="Q25" s="3">
        <f>(O25/O19-1)*100</f>
        <v>-78.169877150530738</v>
      </c>
      <c r="R25" s="4">
        <f t="shared" si="5"/>
        <v>-0.13867744925063485</v>
      </c>
    </row>
    <row r="26" spans="1:18" ht="23.1" customHeight="1">
      <c r="A26" s="8">
        <v>2020</v>
      </c>
      <c r="C26" s="8">
        <v>1</v>
      </c>
      <c r="E26" s="7">
        <f>+'J3-R1'!E26+'J3-R2'!E26+'J3-R3'!E26+'J3-R4'!E26+'J3-R5'!E26+'J3-R6'!E26+'J3-R7'!E26+'J3-R8'!E26+'J3-R9'!E26</f>
        <v>132750455.77685794</v>
      </c>
      <c r="G26" s="3">
        <f t="shared" ref="G26:G47" si="6">(E26/E22-1)*100</f>
        <v>2.0752282885521556</v>
      </c>
      <c r="H26" s="4">
        <f t="shared" si="3"/>
        <v>-4.1584719497065326</v>
      </c>
      <c r="J26" s="7">
        <f>+'J3-R1'!J26+'J3-R2'!J26+'J3-R3'!J26+'J3-R4'!J26+'J3-R5'!J26+'J3-R6'!J26+'J3-R7'!J26+'J3-R8'!J26+'J3-R9'!J26</f>
        <v>1089882</v>
      </c>
      <c r="L26" s="3">
        <f t="shared" ref="L26:L47" si="7">(J26/J22-1)*100</f>
        <v>1.3784308454481309</v>
      </c>
      <c r="M26" s="4">
        <f t="shared" si="4"/>
        <v>-0.11693998486012047</v>
      </c>
      <c r="O26" s="7">
        <f>+'J3-R1'!O26+'J3-R2'!O26+'J3-R3'!O26+'J3-R4'!O26+'J3-R5'!O26+'J3-R6'!O26+'J3-R7'!O26+'J3-R8'!O26+'J3-R9'!O26</f>
        <v>6252514.191538346</v>
      </c>
      <c r="Q26" s="3">
        <f t="shared" ref="Q26:Q47" si="8">(O26/O22-1)*100</f>
        <v>1.8009998312387143</v>
      </c>
      <c r="R26" s="4">
        <f t="shared" si="5"/>
        <v>-0.42493248194348521</v>
      </c>
    </row>
    <row r="27" spans="1:18" ht="23.1" customHeight="1">
      <c r="C27" s="8">
        <v>2</v>
      </c>
      <c r="E27" s="7">
        <f>+'J3-R1'!E27+'J3-R2'!E27+'J3-R3'!E27+'J3-R4'!E27+'J3-R5'!E27+'J3-R6'!E27+'J3-R7'!E27+'J3-R8'!E27+'J3-R9'!E27</f>
        <v>107046473.04869297</v>
      </c>
      <c r="G27" s="3">
        <f t="shared" si="6"/>
        <v>-18.863464032811361</v>
      </c>
      <c r="H27" s="4">
        <f t="shared" si="3"/>
        <v>-19.362632374966115</v>
      </c>
      <c r="J27" s="7">
        <f>+'J3-R1'!J27+'J3-R2'!J27+'J3-R3'!J27+'J3-R4'!J27+'J3-R5'!J27+'J3-R6'!J27+'J3-R7'!J27+'J3-R8'!J27+'J3-R9'!J27</f>
        <v>1073443</v>
      </c>
      <c r="L27" s="3">
        <f t="shared" si="7"/>
        <v>-1.4109046156106975</v>
      </c>
      <c r="M27" s="4">
        <f t="shared" si="4"/>
        <v>-1.5083284245450468</v>
      </c>
      <c r="O27" s="7">
        <f>+'J3-R1'!O27+'J3-R2'!O27+'J3-R3'!O27+'J3-R4'!O27+'J3-R5'!O27+'J3-R6'!O27+'J3-R7'!O27+'J3-R8'!O27+'J3-R9'!O27</f>
        <v>6013639.4568893556</v>
      </c>
      <c r="Q27" s="3">
        <f t="shared" si="8"/>
        <v>-3.9681551615192268</v>
      </c>
      <c r="R27" s="4">
        <f t="shared" si="5"/>
        <v>-3.8204588959152574</v>
      </c>
    </row>
    <row r="28" spans="1:18" ht="23.1" customHeight="1">
      <c r="C28" s="8">
        <v>3</v>
      </c>
      <c r="E28" s="7">
        <f>+'J3-R1'!E28+'J3-R2'!E28+'J3-R3'!E28+'J3-R4'!E28+'J3-R5'!E28+'J3-R6'!E28+'J3-R7'!E28+'J3-R8'!E28+'J3-R9'!E28</f>
        <v>135346477.3320713</v>
      </c>
      <c r="G28" s="3">
        <f t="shared" si="6"/>
        <v>-1.2822451445517968</v>
      </c>
      <c r="H28" s="4">
        <f t="shared" si="3"/>
        <v>26.437119764333872</v>
      </c>
      <c r="J28" s="7">
        <f>+'J3-R1'!J28+'J3-R2'!J28+'J3-R3'!J28+'J3-R4'!J28+'J3-R5'!J28+'J3-R6'!J28+'J3-R7'!J28+'J3-R8'!J28+'J3-R9'!J28</f>
        <v>1093656</v>
      </c>
      <c r="L28" s="3">
        <f t="shared" si="7"/>
        <v>8.1121775852666111E-2</v>
      </c>
      <c r="M28" s="4">
        <f t="shared" si="4"/>
        <v>1.8830063636355199</v>
      </c>
      <c r="O28" s="7">
        <f>+'J3-R1'!O28+'J3-R2'!O28+'J3-R3'!O28+'J3-R4'!O28+'J3-R5'!O28+'J3-R6'!O28+'J3-R7'!O28+'J3-R8'!O28+'J3-R9'!O28</f>
        <v>6295882.023943549</v>
      </c>
      <c r="Q28" s="3">
        <f t="shared" si="8"/>
        <v>0.12668050868680503</v>
      </c>
      <c r="R28" s="4">
        <f t="shared" si="5"/>
        <v>4.6933736064081799</v>
      </c>
    </row>
    <row r="29" spans="1:18" ht="23.1" customHeight="1">
      <c r="C29" s="8">
        <v>4</v>
      </c>
      <c r="E29" s="7">
        <f>+'J3-R1'!E29+'J3-R2'!E29+'J3-R3'!E29+'J3-R4'!E29+'J3-R5'!E29+'J3-R6'!E29+'J3-R7'!E29+'J3-R8'!E29+'J3-R9'!E29</f>
        <v>135864767.36387071</v>
      </c>
      <c r="G29" s="3">
        <f t="shared" si="6"/>
        <v>-1.9100398853695411</v>
      </c>
      <c r="H29" s="4">
        <f t="shared" si="3"/>
        <v>0.38293573797845148</v>
      </c>
      <c r="J29" s="7">
        <f>+'J3-R1'!J29+'J3-R2'!J29+'J3-R3'!J29+'J3-R4'!J29+'J3-R5'!J29+'J3-R6'!J29+'J3-R7'!J29+'J3-R8'!J29+'J3-R9'!J29</f>
        <v>1084926</v>
      </c>
      <c r="L29" s="3">
        <f t="shared" si="7"/>
        <v>-0.57113635238893457</v>
      </c>
      <c r="M29" s="4">
        <f t="shared" si="4"/>
        <v>-0.79824003160042789</v>
      </c>
      <c r="O29" s="7">
        <f>+'J3-R1'!O29+'J3-R2'!O29+'J3-R3'!O29+'J3-R4'!O29+'J3-R5'!O29+'J3-R6'!O29+'J3-R7'!O29+'J3-R8'!O29+'J3-R9'!O29</f>
        <v>6269712.8495666003</v>
      </c>
      <c r="Q29" s="3">
        <f t="shared" si="8"/>
        <v>-0.15103345797948808</v>
      </c>
      <c r="R29" s="4">
        <f t="shared" si="5"/>
        <v>-0.41565541217936097</v>
      </c>
    </row>
    <row r="30" spans="1:18" ht="23.1" customHeight="1">
      <c r="A30" s="8">
        <v>2021</v>
      </c>
      <c r="C30" s="8">
        <v>1</v>
      </c>
      <c r="E30" s="7">
        <f>+'J3-R1'!E30+'J3-R2'!E30+'J3-R3'!E30+'J3-R4'!E30+'J3-R5'!E30+'J3-R6'!E30+'J3-R7'!E30+'J3-R8'!E30+'J3-R9'!E30</f>
        <v>134892672.96095169</v>
      </c>
      <c r="G30" s="3">
        <f t="shared" si="6"/>
        <v>1.6137173854187115</v>
      </c>
      <c r="H30" s="4">
        <f t="shared" si="3"/>
        <v>-0.71548674596083606</v>
      </c>
      <c r="J30" s="7">
        <f>+'J3-R1'!J30+'J3-R2'!J30+'J3-R3'!J30+'J3-R4'!J30+'J3-R5'!J30+'J3-R6'!J30+'J3-R7'!J30+'J3-R8'!J30+'J3-R9'!J30</f>
        <v>1084113</v>
      </c>
      <c r="L30" s="3">
        <f t="shared" si="7"/>
        <v>-0.52932335794150243</v>
      </c>
      <c r="M30" s="4">
        <f t="shared" si="4"/>
        <v>-7.4935986417501432E-2</v>
      </c>
      <c r="O30" s="7">
        <f>+'J3-R1'!O30+'J3-R2'!O30+'J3-R3'!O30+'J3-R4'!O30+'J3-R5'!O30+'J3-R6'!O30+'J3-R7'!O30+'J3-R8'!O30+'J3-R9'!O30</f>
        <v>6249189.9902666723</v>
      </c>
      <c r="Q30" s="3">
        <f t="shared" si="8"/>
        <v>-5.3165833292667664E-2</v>
      </c>
      <c r="R30" s="4">
        <f t="shared" si="5"/>
        <v>-0.32733332119583292</v>
      </c>
    </row>
    <row r="31" spans="1:18" ht="23.1" customHeight="1">
      <c r="C31" s="8">
        <v>2</v>
      </c>
      <c r="E31" s="7">
        <f>+'J3-R1'!E31+'J3-R2'!E31+'J3-R3'!E31+'J3-R4'!E31+'J3-R5'!E31+'J3-R6'!E31+'J3-R7'!E31+'J3-R8'!E31+'J3-R9'!E31</f>
        <v>128234985.25413437</v>
      </c>
      <c r="G31" s="3">
        <f t="shared" si="6"/>
        <v>19.793750884069983</v>
      </c>
      <c r="H31" s="4">
        <f t="shared" si="3"/>
        <v>-4.9355443558780738</v>
      </c>
      <c r="J31" s="7">
        <f>+'J3-R1'!J31+'J3-R2'!J31+'J3-R3'!J31+'J3-R4'!J31+'J3-R5'!J31+'J3-R6'!J31+'J3-R7'!J31+'J3-R8'!J31+'J3-R9'!J31</f>
        <v>1071113</v>
      </c>
      <c r="L31" s="3">
        <f t="shared" si="7"/>
        <v>-0.21705856761840003</v>
      </c>
      <c r="M31" s="4">
        <f t="shared" si="4"/>
        <v>-1.1991369903321836</v>
      </c>
      <c r="O31" s="7">
        <f>+'J3-R1'!O31+'J3-R2'!O31+'J3-R3'!O31+'J3-R4'!O31+'J3-R5'!O31+'J3-R6'!O31+'J3-R7'!O31+'J3-R8'!O31+'J3-R9'!O31</f>
        <v>6028049.2392846756</v>
      </c>
      <c r="Q31" s="3">
        <f t="shared" si="8"/>
        <v>0.23961832927665849</v>
      </c>
      <c r="R31" s="4">
        <f t="shared" si="5"/>
        <v>-3.5387106381216005</v>
      </c>
    </row>
    <row r="32" spans="1:18" ht="23.1" customHeight="1">
      <c r="C32" s="8">
        <v>3</v>
      </c>
      <c r="E32" s="7">
        <f>+'J3-R1'!E32+'J3-R2'!E32+'J3-R3'!E32+'J3-R4'!E32+'J3-R5'!E32+'J3-R6'!E32+'J3-R7'!E32+'J3-R8'!E32+'J3-R9'!E32</f>
        <v>127838106.17847227</v>
      </c>
      <c r="G32" s="3">
        <f t="shared" si="6"/>
        <v>-5.5475187102042689</v>
      </c>
      <c r="H32" s="4">
        <f t="shared" si="3"/>
        <v>-0.30949360260429382</v>
      </c>
      <c r="J32" s="7">
        <f>+'J3-R1'!J32+'J3-R2'!J32+'J3-R3'!J32+'J3-R4'!J32+'J3-R5'!J32+'J3-R6'!J32+'J3-R7'!J32+'J3-R8'!J32+'J3-R9'!J32</f>
        <v>1096602</v>
      </c>
      <c r="L32" s="3">
        <f t="shared" si="7"/>
        <v>0.26937172200398596</v>
      </c>
      <c r="M32" s="4">
        <f t="shared" si="4"/>
        <v>2.3796742267155668</v>
      </c>
      <c r="O32" s="7">
        <f>+'J3-R1'!O32+'J3-R2'!O32+'J3-R3'!O32+'J3-R4'!O32+'J3-R5'!O32+'J3-R6'!O32+'J3-R7'!O32+'J3-R8'!O32+'J3-R9'!O32</f>
        <v>6306043.1481573964</v>
      </c>
      <c r="Q32" s="3">
        <f t="shared" si="8"/>
        <v>0.16139318010095494</v>
      </c>
      <c r="R32" s="4">
        <f t="shared" si="5"/>
        <v>4.6116728287658892</v>
      </c>
    </row>
    <row r="33" spans="1:18" ht="23.1" customHeight="1">
      <c r="C33" s="8">
        <v>4</v>
      </c>
      <c r="E33" s="7">
        <f>+'J3-R1'!E33+'J3-R2'!E33+'J3-R3'!E33+'J3-R4'!E33+'J3-R5'!E33+'J3-R6'!E33+'J3-R7'!E33+'J3-R8'!E33+'J3-R9'!E33</f>
        <v>142597879.05123472</v>
      </c>
      <c r="G33" s="3">
        <f t="shared" si="6"/>
        <v>4.9557452001750546</v>
      </c>
      <c r="H33" s="4">
        <f t="shared" si="3"/>
        <v>11.545675475007911</v>
      </c>
      <c r="J33" s="7">
        <f>+'J3-R1'!J33+'J3-R2'!J33+'J3-R3'!J33+'J3-R4'!J33+'J3-R5'!J33+'J3-R6'!J33+'J3-R7'!J33+'J3-R8'!J33+'J3-R9'!J33</f>
        <v>1116560</v>
      </c>
      <c r="L33" s="3">
        <f t="shared" si="7"/>
        <v>2.9157749007766354</v>
      </c>
      <c r="M33" s="4">
        <f t="shared" si="4"/>
        <v>1.8199857377608319</v>
      </c>
      <c r="O33" s="7">
        <f>+'J3-R1'!O33+'J3-R2'!O33+'J3-R3'!O33+'J3-R4'!O33+'J3-R5'!O33+'J3-R6'!O33+'J3-R7'!O33+'J3-R8'!O33+'J3-R9'!O33</f>
        <v>6577909.2485960778</v>
      </c>
      <c r="Q33" s="3">
        <f t="shared" si="8"/>
        <v>4.9156381866959364</v>
      </c>
      <c r="R33" s="4">
        <f t="shared" si="5"/>
        <v>4.3111994962819145</v>
      </c>
    </row>
    <row r="34" spans="1:18" ht="23.1" customHeight="1">
      <c r="A34" s="8">
        <v>2022</v>
      </c>
      <c r="C34" s="8">
        <v>1</v>
      </c>
      <c r="E34" s="7">
        <f>+'J3-R1'!E34+'J3-R2'!E34+'J3-R3'!E34+'J3-R4'!E34+'J3-R5'!E34+'J3-R6'!E34+'J3-R7'!E34+'J3-R8'!E34+'J3-R9'!E34</f>
        <v>147604026.04317862</v>
      </c>
      <c r="G34" s="3">
        <f t="shared" si="6"/>
        <v>9.4233087707488608</v>
      </c>
      <c r="H34" s="4">
        <f t="shared" si="3"/>
        <v>3.5106742296953986</v>
      </c>
      <c r="J34" s="7">
        <f>+'J3-R1'!J34+'J3-R2'!J34+'J3-R3'!J34+'J3-R4'!J34+'J3-R5'!J34+'J3-R6'!J34+'J3-R7'!J34+'J3-R8'!J34+'J3-R9'!J34</f>
        <v>1127314</v>
      </c>
      <c r="L34" s="3">
        <f t="shared" si="7"/>
        <v>3.9849167014877507</v>
      </c>
      <c r="M34" s="4">
        <f t="shared" si="4"/>
        <v>0.96313677724439994</v>
      </c>
      <c r="O34" s="7">
        <f>+'J3-R1'!O34+'J3-R2'!O34+'J3-R3'!O34+'J3-R4'!O34+'J3-R5'!O34+'J3-R6'!O34+'J3-R7'!O34+'J3-R8'!O34+'J3-R9'!O34</f>
        <v>6681661.8441402158</v>
      </c>
      <c r="Q34" s="3">
        <f t="shared" si="8"/>
        <v>6.920446562628646</v>
      </c>
      <c r="R34" s="4">
        <f t="shared" si="5"/>
        <v>1.5772883392436876</v>
      </c>
    </row>
    <row r="35" spans="1:18" ht="23.1" customHeight="1">
      <c r="C35" s="8">
        <v>2</v>
      </c>
      <c r="E35" s="7">
        <f>+'J3-R1'!E35+'J3-R2'!E35+'J3-R3'!E35+'J3-R4'!E35+'J3-R5'!E35+'J3-R6'!E35+'J3-R7'!E35+'J3-R8'!E35+'J3-R9'!E35</f>
        <v>165731325.41005474</v>
      </c>
      <c r="G35" s="3">
        <f t="shared" si="6"/>
        <v>29.240335686560591</v>
      </c>
      <c r="H35" s="4">
        <f t="shared" si="3"/>
        <v>12.281033148495112</v>
      </c>
      <c r="J35" s="7">
        <f>+'J3-R1'!J35+'J3-R2'!J35+'J3-R3'!J35+'J3-R4'!J35+'J3-R5'!J35+'J3-R6'!J35+'J3-R7'!J35+'J3-R8'!J35+'J3-R9'!J35</f>
        <v>1141745</v>
      </c>
      <c r="L35" s="3">
        <f t="shared" si="7"/>
        <v>6.5942622300354969</v>
      </c>
      <c r="M35" s="4">
        <f t="shared" si="4"/>
        <v>1.28012248583802</v>
      </c>
      <c r="O35" s="7">
        <f>+'J3-R1'!O35+'J3-R2'!O35+'J3-R3'!O35+'J3-R4'!O35+'J3-R5'!O35+'J3-R6'!O35+'J3-R7'!O35+'J3-R8'!O35+'J3-R9'!O35</f>
        <v>6783306.7288921429</v>
      </c>
      <c r="Q35" s="3">
        <f t="shared" si="8"/>
        <v>12.529053092092713</v>
      </c>
      <c r="R35" s="4">
        <f t="shared" si="5"/>
        <v>1.5212515557199158</v>
      </c>
    </row>
    <row r="36" spans="1:18" ht="23.1" customHeight="1">
      <c r="C36" s="8">
        <v>3</v>
      </c>
      <c r="E36" s="7">
        <f>+'J3-R1'!E36+'J3-R2'!E36+'J3-R3'!E36+'J3-R4'!E36+'J3-R5'!E36+'J3-R6'!E36+'J3-R7'!E36+'J3-R8'!E36+'J3-R9'!E36</f>
        <v>171216068.26480421</v>
      </c>
      <c r="G36" s="3">
        <f t="shared" si="6"/>
        <v>33.931949856776519</v>
      </c>
      <c r="H36" s="4">
        <f t="shared" si="3"/>
        <v>3.3094183258228549</v>
      </c>
      <c r="J36" s="7">
        <f>+'J3-R1'!J36+'J3-R2'!J36+'J3-R3'!J36+'J3-R4'!J36+'J3-R5'!J36+'J3-R6'!J36+'J3-R7'!J36+'J3-R8'!J36+'J3-R9'!J36</f>
        <v>1148778</v>
      </c>
      <c r="L36" s="3">
        <f t="shared" si="7"/>
        <v>4.757970530785105</v>
      </c>
      <c r="M36" s="4">
        <f t="shared" si="4"/>
        <v>0.61598693228348544</v>
      </c>
      <c r="O36" s="7">
        <f>+'J3-R1'!O36+'J3-R2'!O36+'J3-R3'!O36+'J3-R4'!O36+'J3-R5'!O36+'J3-R6'!O36+'J3-R7'!O36+'J3-R8'!O36+'J3-R9'!O36</f>
        <v>6828117.1858201539</v>
      </c>
      <c r="Q36" s="3">
        <f t="shared" si="8"/>
        <v>8.2789480724581708</v>
      </c>
      <c r="R36" s="4">
        <f t="shared" si="5"/>
        <v>0.66059900751871403</v>
      </c>
    </row>
    <row r="37" spans="1:18" ht="23.1" customHeight="1">
      <c r="C37" s="8">
        <v>4</v>
      </c>
      <c r="E37" s="7">
        <f>+'J3-R1'!E37+'J3-R2'!E37+'J3-R3'!E37+'J3-R4'!E37+'J3-R5'!E37+'J3-R6'!E37+'J3-R7'!E37+'J3-R8'!E37+'J3-R9'!E37</f>
        <v>176501059.05735269</v>
      </c>
      <c r="G37" s="3">
        <f t="shared" si="6"/>
        <v>23.775374663136972</v>
      </c>
      <c r="H37" s="4">
        <f t="shared" si="3"/>
        <v>3.0867376211294983</v>
      </c>
      <c r="J37" s="7">
        <f>+'J3-R1'!J37+'J3-R2'!J37+'J3-R3'!J37+'J3-R4'!J37+'J3-R5'!J37+'J3-R6'!J37+'J3-R7'!J37+'J3-R8'!J37+'J3-R9'!J37</f>
        <v>1159860</v>
      </c>
      <c r="L37" s="3">
        <f t="shared" si="7"/>
        <v>3.8779823744357733</v>
      </c>
      <c r="M37" s="4">
        <f t="shared" si="4"/>
        <v>0.96467724834563562</v>
      </c>
      <c r="O37" s="7">
        <f>+'J3-R1'!O37+'J3-R2'!O37+'J3-R3'!O37+'J3-R4'!O37+'J3-R5'!O37+'J3-R6'!O37+'J3-R7'!O37+'J3-R8'!O37+'J3-R9'!O37</f>
        <v>6879561.7724807728</v>
      </c>
      <c r="Q37" s="3">
        <f t="shared" si="8"/>
        <v>4.5858419823757268</v>
      </c>
      <c r="R37" s="4">
        <f t="shared" si="5"/>
        <v>0.75342272636229612</v>
      </c>
    </row>
    <row r="38" spans="1:18" ht="23.1" customHeight="1">
      <c r="A38" s="8">
        <v>2023</v>
      </c>
      <c r="C38" s="8">
        <v>1</v>
      </c>
      <c r="E38" s="7">
        <f>+'J3-R1'!E38+'J3-R2'!E38+'J3-R3'!E38+'J3-R4'!E38+'J3-R5'!E38+'J3-R6'!E38+'J3-R7'!E38+'J3-R8'!E38+'J3-R9'!E38</f>
        <v>176406435.10984349</v>
      </c>
      <c r="G38" s="3">
        <f t="shared" si="6"/>
        <v>19.513295022345332</v>
      </c>
      <c r="H38" s="4">
        <f t="shared" si="3"/>
        <v>-5.3610980021623345E-2</v>
      </c>
      <c r="J38" s="7">
        <f>+'J3-R1'!J38+'J3-R2'!J38+'J3-R3'!J38+'J3-R4'!J38+'J3-R5'!J38+'J3-R6'!J38+'J3-R7'!J38+'J3-R8'!J38+'J3-R9'!J38</f>
        <v>1158535</v>
      </c>
      <c r="L38" s="3">
        <f t="shared" si="7"/>
        <v>2.7695034391482798</v>
      </c>
      <c r="M38" s="4">
        <f t="shared" si="4"/>
        <v>-0.11423792526684684</v>
      </c>
      <c r="O38" s="7">
        <f>+'J3-R1'!O38+'J3-R2'!O38+'J3-R3'!O38+'J3-R4'!O38+'J3-R5'!O38+'J3-R6'!O38+'J3-R7'!O38+'J3-R8'!O38+'J3-R9'!O38</f>
        <v>6862216.0031118514</v>
      </c>
      <c r="Q38" s="3">
        <f t="shared" si="8"/>
        <v>2.7022343121117398</v>
      </c>
      <c r="R38" s="4">
        <f t="shared" si="5"/>
        <v>-0.2521348007704094</v>
      </c>
    </row>
    <row r="39" spans="1:18" ht="23.1" customHeight="1">
      <c r="C39" s="8">
        <v>2</v>
      </c>
      <c r="E39" s="7">
        <f>+'J3-R1'!E39+'J3-R2'!E39+'J3-R3'!E39+'J3-R4'!E39+'J3-R5'!E39+'J3-R6'!E39+'J3-R7'!E39+'J3-R8'!E39+'J3-R9'!E39</f>
        <v>178695749.48999196</v>
      </c>
      <c r="G39" s="3">
        <f t="shared" si="6"/>
        <v>7.8225549984955789</v>
      </c>
      <c r="H39" s="4">
        <f t="shared" si="3"/>
        <v>1.2977499254621661</v>
      </c>
      <c r="J39" s="7">
        <f>+'J3-R1'!J39+'J3-R2'!J39+'J3-R3'!J39+'J3-R4'!J39+'J3-R5'!J39+'J3-R6'!J39+'J3-R7'!J39+'J3-R8'!J39+'J3-R9'!J39</f>
        <v>1164299</v>
      </c>
      <c r="L39" s="3">
        <f t="shared" si="7"/>
        <v>1.9753973085058441</v>
      </c>
      <c r="M39" s="4">
        <f t="shared" si="4"/>
        <v>0.49752489134984312</v>
      </c>
      <c r="O39" s="7">
        <f>+'J3-R1'!O39+'J3-R2'!O39+'J3-R3'!O39+'J3-R4'!O39+'J3-R5'!O39+'J3-R6'!O39+'J3-R7'!O39+'J3-R8'!O39+'J3-R9'!O39</f>
        <v>6902986.1868498204</v>
      </c>
      <c r="Q39" s="3">
        <f t="shared" si="8"/>
        <v>1.764323253258282</v>
      </c>
      <c r="R39" s="4">
        <f t="shared" si="5"/>
        <v>0.5941256253006344</v>
      </c>
    </row>
    <row r="40" spans="1:18" ht="23.1" customHeight="1">
      <c r="C40" s="8">
        <v>3</v>
      </c>
      <c r="E40" s="7">
        <f>+'J3-R1'!E40+'J3-R2'!E40+'J3-R3'!E40+'J3-R4'!E40+'J3-R5'!E40+'J3-R6'!E40+'J3-R7'!E40+'J3-R8'!E40+'J3-R9'!E40</f>
        <v>181293729.76374623</v>
      </c>
      <c r="G40" s="3">
        <f t="shared" si="6"/>
        <v>5.8859320863248854</v>
      </c>
      <c r="H40" s="4">
        <f t="shared" si="3"/>
        <v>1.4538567823627835</v>
      </c>
      <c r="J40" s="7">
        <f>+'J3-R1'!J40+'J3-R2'!J40+'J3-R3'!J40+'J3-R4'!J40+'J3-R5'!J40+'J3-R6'!J40+'J3-R7'!J40+'J3-R8'!J40+'J3-R9'!J40</f>
        <v>1172440</v>
      </c>
      <c r="L40" s="3">
        <f t="shared" si="7"/>
        <v>2.0597539298280454</v>
      </c>
      <c r="M40" s="4">
        <f t="shared" si="4"/>
        <v>0.69921901504681472</v>
      </c>
      <c r="O40" s="7">
        <f>+'J3-R1'!O40+'J3-R2'!O40+'J3-R3'!O40+'J3-R4'!O40+'J3-R5'!O40+'J3-R6'!O40+'J3-R7'!O40+'J3-R8'!O40+'J3-R9'!O40</f>
        <v>6963805.9272951726</v>
      </c>
      <c r="Q40" s="3">
        <f t="shared" si="8"/>
        <v>1.9872058106559898</v>
      </c>
      <c r="R40" s="4">
        <f t="shared" si="5"/>
        <v>0.88106420611435698</v>
      </c>
    </row>
    <row r="41" spans="1:18" ht="23.1" customHeight="1">
      <c r="C41" s="8">
        <v>4</v>
      </c>
      <c r="E41" s="7">
        <f>+'J3-R1'!E41+'J3-R2'!E41+'J3-R3'!E41+'J3-R4'!E41+'J3-R5'!E41+'J3-R6'!E41+'J3-R7'!E41+'J3-R8'!E41+'J3-R9'!E41</f>
        <v>184355499.40925276</v>
      </c>
      <c r="G41" s="3">
        <f t="shared" si="6"/>
        <v>4.4500811461691159</v>
      </c>
      <c r="H41" s="4">
        <f t="shared" si="3"/>
        <v>1.6888447545849949</v>
      </c>
      <c r="J41" s="7">
        <f>+'J3-R1'!J41+'J3-R2'!J41+'J3-R3'!J41+'J3-R4'!J41+'J3-R5'!J41+'J3-R6'!J41+'J3-R7'!J41+'J3-R8'!J41+'J3-R9'!J41</f>
        <v>1181962</v>
      </c>
      <c r="L41" s="3">
        <f t="shared" si="7"/>
        <v>1.905574810753019</v>
      </c>
      <c r="M41" s="4">
        <f t="shared" si="4"/>
        <v>0.81215243423971017</v>
      </c>
      <c r="O41" s="7">
        <f>+'J3-R1'!O41+'J3-R2'!O41+'J3-R3'!O41+'J3-R4'!O41+'J3-R5'!O41+'J3-R6'!O41+'J3-R7'!O41+'J3-R8'!O41+'J3-R9'!O41</f>
        <v>7031045.496853333</v>
      </c>
      <c r="Q41" s="3">
        <f t="shared" si="8"/>
        <v>2.2019385737405139</v>
      </c>
      <c r="R41" s="4">
        <f t="shared" si="5"/>
        <v>0.96555777487437044</v>
      </c>
    </row>
    <row r="42" spans="1:18" ht="23.1" customHeight="1">
      <c r="A42" s="8">
        <v>2024</v>
      </c>
      <c r="C42" s="8">
        <v>1</v>
      </c>
      <c r="E42" s="7">
        <f>+'J3-R1'!E42+'J3-R2'!E42+'J3-R3'!E42+'J3-R4'!E42+'J3-R5'!E42+'J3-R6'!E42+'J3-R7'!E42+'J3-R8'!E42+'J3-R9'!E42</f>
        <v>185467843.94730723</v>
      </c>
      <c r="G42" s="3">
        <f t="shared" si="6"/>
        <v>5.1366656957958723</v>
      </c>
      <c r="H42" s="4">
        <f t="shared" si="3"/>
        <v>0.6033693280747654</v>
      </c>
      <c r="J42" s="7">
        <f>+'J3-R1'!J42+'J3-R2'!J42+'J3-R3'!J42+'J3-R4'!J42+'J3-R5'!J42+'J3-R6'!J42+'J3-R7'!J42+'J3-R8'!J42+'J3-R9'!J42</f>
        <v>1184117</v>
      </c>
      <c r="L42" s="3">
        <f t="shared" si="7"/>
        <v>2.2081335479722242</v>
      </c>
      <c r="M42" s="4">
        <f t="shared" si="4"/>
        <v>0.18232396642192672</v>
      </c>
      <c r="O42" s="7">
        <f>+'J3-R1'!O42+'J3-R2'!O42+'J3-R3'!O42+'J3-R4'!O42+'J3-R5'!O42+'J3-R6'!O42+'J3-R7'!O42+'J3-R8'!O42+'J3-R9'!O42</f>
        <v>7074650.6422349149</v>
      </c>
      <c r="Q42" s="3">
        <f t="shared" si="8"/>
        <v>3.0957148394444189</v>
      </c>
      <c r="R42" s="4">
        <f t="shared" si="5"/>
        <v>0.62018010552054026</v>
      </c>
    </row>
    <row r="43" spans="1:18" ht="23.1" customHeight="1">
      <c r="C43" s="8">
        <v>2</v>
      </c>
      <c r="E43" s="7">
        <f>+'J3-R1'!E43+'J3-R2'!E43+'J3-R3'!E43+'J3-R4'!E43+'J3-R5'!E43+'J3-R6'!E43+'J3-R7'!E43+'J3-R8'!E43+'J3-R9'!E43</f>
        <v>191840134.70445278</v>
      </c>
      <c r="G43" s="3">
        <f t="shared" si="6"/>
        <v>7.3557346786231159</v>
      </c>
      <c r="H43" s="4">
        <f t="shared" si="3"/>
        <v>3.4357927614427686</v>
      </c>
      <c r="J43" s="7">
        <f>+'J3-R1'!J43+'J3-R2'!J43+'J3-R3'!J43+'J3-R4'!J43+'J3-R5'!J43+'J3-R6'!J43+'J3-R7'!J43+'J3-R8'!J43+'J3-R9'!J43</f>
        <v>1192393</v>
      </c>
      <c r="L43" s="3">
        <f t="shared" si="7"/>
        <v>2.4129540607696232</v>
      </c>
      <c r="M43" s="4">
        <f t="shared" si="4"/>
        <v>0.69891742116698907</v>
      </c>
      <c r="O43" s="7">
        <f>+'J3-R1'!O43+'J3-R2'!O43+'J3-R3'!O43+'J3-R4'!O43+'J3-R5'!O43+'J3-R6'!O43+'J3-R7'!O43+'J3-R8'!O43+'J3-R9'!O43</f>
        <v>7172478.8141240487</v>
      </c>
      <c r="Q43" s="3">
        <f t="shared" si="8"/>
        <v>3.9040006741953404</v>
      </c>
      <c r="R43" s="4">
        <f t="shared" si="5"/>
        <v>1.3827986261980119</v>
      </c>
    </row>
    <row r="44" spans="1:18" ht="23.1" customHeight="1">
      <c r="C44" s="8">
        <v>3</v>
      </c>
      <c r="E44" s="7">
        <f>+'J3-R1'!E44+'J3-R2'!E44+'J3-R3'!E44+'J3-R4'!E44+'J3-R5'!E44+'J3-R6'!E44+'J3-R7'!E44+'J3-R8'!E44+'J3-R9'!E44</f>
        <v>192017329.7168014</v>
      </c>
      <c r="G44" s="3">
        <f t="shared" si="6"/>
        <v>5.9150418313030917</v>
      </c>
      <c r="H44" s="4">
        <f t="shared" si="3"/>
        <v>9.2365975775399178E-2</v>
      </c>
      <c r="J44" s="7">
        <f>+'J3-R1'!J44+'J3-R2'!J44+'J3-R3'!J44+'J3-R4'!J44+'J3-R5'!J44+'J3-R6'!J44+'J3-R7'!J44+'J3-R8'!J44+'J3-R9'!J44</f>
        <v>1198827</v>
      </c>
      <c r="L44" s="3">
        <f t="shared" si="7"/>
        <v>2.2506055746989162</v>
      </c>
      <c r="M44" s="4">
        <f t="shared" si="4"/>
        <v>0.5395871998577606</v>
      </c>
      <c r="O44" s="7">
        <f>+'J3-R1'!O44+'J3-R2'!O44+'J3-R3'!O44+'J3-R4'!O44+'J3-R5'!O44+'J3-R6'!O44+'J3-R7'!O44+'J3-R8'!O44+'J3-R9'!O44</f>
        <v>7214852.2341980068</v>
      </c>
      <c r="Q44" s="3">
        <f t="shared" si="8"/>
        <v>3.6050158422542999</v>
      </c>
      <c r="R44" s="4">
        <f t="shared" si="5"/>
        <v>0.59077790499033611</v>
      </c>
    </row>
    <row r="45" spans="1:18" ht="23.1" customHeight="1">
      <c r="C45" s="8">
        <v>4</v>
      </c>
      <c r="E45" s="7">
        <f>+'J3-R1'!E45+'J3-R2'!E45+'J3-R3'!E45+'J3-R4'!E45+'J3-R5'!E45+'J3-R6'!E45+'J3-R7'!E45+'J3-R8'!E45+'J3-R9'!E45</f>
        <v>195574272.66306207</v>
      </c>
      <c r="G45" s="3">
        <f t="shared" si="6"/>
        <v>6.0854020030639999</v>
      </c>
      <c r="H45" s="4">
        <f t="shared" si="3"/>
        <v>1.8524072548590453</v>
      </c>
      <c r="J45" s="7">
        <f>+'J3-R1'!J45+'J3-R2'!J45+'J3-R3'!J45+'J3-R4'!J45+'J3-R5'!J45+'J3-R6'!J45+'J3-R7'!J45+'J3-R8'!J45+'J3-R9'!J45</f>
        <v>1210019</v>
      </c>
      <c r="L45" s="3">
        <f t="shared" si="7"/>
        <v>2.373764977215842</v>
      </c>
      <c r="M45" s="4">
        <f t="shared" si="4"/>
        <v>0.93357924037413831</v>
      </c>
      <c r="O45" s="7">
        <f>+'J3-R1'!O45+'J3-R2'!O45+'J3-R3'!O45+'J3-R4'!O45+'J3-R5'!O45+'J3-R6'!O45+'J3-R7'!O45+'J3-R8'!O45+'J3-R9'!O45</f>
        <v>7301926.696622652</v>
      </c>
      <c r="Q45" s="3">
        <f t="shared" si="8"/>
        <v>3.8526446726955266</v>
      </c>
      <c r="R45" s="4">
        <f t="shared" si="5"/>
        <v>1.2068779733549695</v>
      </c>
    </row>
    <row r="46" spans="1:18" ht="23.1" customHeight="1">
      <c r="A46" s="8">
        <v>2025</v>
      </c>
      <c r="C46" s="62">
        <v>1</v>
      </c>
      <c r="E46" s="7">
        <f>+'J3-R1'!E46+'J3-R2'!E46+'J3-R3'!E46+'J3-R4'!E46+'J3-R5'!E46+'J3-R6'!E46+'J3-R7'!E46+'J3-R8'!E46+'J3-R9'!E46</f>
        <v>198171925.95597094</v>
      </c>
      <c r="G46" s="3">
        <f t="shared" si="6"/>
        <v>6.849749120000026</v>
      </c>
      <c r="H46" s="4">
        <f t="shared" si="3"/>
        <v>1.3282183068036524</v>
      </c>
      <c r="J46" s="7">
        <f>+'J3-R1'!J46+'J3-R2'!J46+'J3-R3'!J46+'J3-R4'!J46+'J3-R5'!J46+'J3-R6'!J46+'J3-R7'!J46+'J3-R8'!J46+'J3-R9'!J46</f>
        <v>1219495</v>
      </c>
      <c r="L46" s="3">
        <f t="shared" si="7"/>
        <v>2.9877115183719161</v>
      </c>
      <c r="M46" s="4">
        <f t="shared" si="4"/>
        <v>0.78312819881340978</v>
      </c>
      <c r="O46" s="7">
        <f>+'J3-R1'!O46+'J3-R2'!O46+'J3-R3'!O46+'J3-R4'!O46+'J3-R5'!O46+'J3-R6'!O46+'J3-R7'!O46+'J3-R8'!O46+'J3-R9'!O46</f>
        <v>7369583.366746814</v>
      </c>
      <c r="Q46" s="3">
        <f t="shared" si="8"/>
        <v>4.1688662723666114</v>
      </c>
      <c r="R46" s="4">
        <f t="shared" si="5"/>
        <v>0.92655915260633215</v>
      </c>
    </row>
    <row r="47" spans="1:18" ht="23.1" customHeight="1">
      <c r="A47" s="61"/>
      <c r="B47" s="13"/>
      <c r="C47" s="61">
        <v>2</v>
      </c>
      <c r="D47" s="13"/>
      <c r="E47" s="7">
        <f>+'J3-R1'!E47+'J3-R2'!E47+'J3-R3'!E47+'J3-R4'!E47+'J3-R5'!E47+'J3-R6'!E47+'J3-R7'!E47+'J3-R8'!E47+'J3-R9'!E47</f>
        <v>201368778.15047833</v>
      </c>
      <c r="F47" s="13"/>
      <c r="G47" s="65">
        <f t="shared" si="6"/>
        <v>4.9669707857040946</v>
      </c>
      <c r="H47" s="4">
        <f t="shared" si="3"/>
        <v>1.6131710781362996</v>
      </c>
      <c r="I47" s="13"/>
      <c r="J47" s="7">
        <f>+'J3-R1'!J47+'J3-R2'!J47+'J3-R3'!J47+'J3-R4'!J47+'J3-R5'!J47+'J3-R6'!J47+'J3-R7'!J47+'J3-R8'!J47+'J3-R9'!J47</f>
        <v>1224102</v>
      </c>
      <c r="K47" s="13"/>
      <c r="L47" s="65">
        <f t="shared" si="7"/>
        <v>2.6592742493456445</v>
      </c>
      <c r="M47" s="4">
        <f t="shared" si="4"/>
        <v>0.37777932668849878</v>
      </c>
      <c r="N47" s="13"/>
      <c r="O47" s="7">
        <f>+'J3-R1'!O47+'J3-R2'!O47+'J3-R3'!O47+'J3-R4'!O47+'J3-R5'!O47+'J3-R6'!O47+'J3-R7'!O47+'J3-R8'!O47+'J3-R9'!O47</f>
        <v>7426330.1609621551</v>
      </c>
      <c r="P47" s="66"/>
      <c r="Q47" s="65">
        <f t="shared" si="8"/>
        <v>3.5392415009748435</v>
      </c>
      <c r="R47" s="4">
        <f t="shared" si="5"/>
        <v>0.77001360038064792</v>
      </c>
    </row>
    <row r="48" spans="1:18" ht="23.1" customHeight="1">
      <c r="A48" s="70"/>
      <c r="B48" s="13"/>
      <c r="C48" s="70">
        <v>3</v>
      </c>
      <c r="D48" s="13"/>
      <c r="E48" s="7">
        <f>'J3-R1'!E48+'J3-R2'!E48+'J3-R3'!E48+'J3-R4'!E48+'J3-R5'!E48+'J3-R6'!E48+'J3-R7'!E48+'J3-R8'!E48+'J3-R9'!E48</f>
        <v>203256660.5286504</v>
      </c>
      <c r="F48" s="13"/>
      <c r="G48" s="65">
        <f t="shared" ref="G48:G49" si="9">(E48/E44-1)*100</f>
        <v>5.8532898194269434</v>
      </c>
      <c r="H48" s="4">
        <f t="shared" ref="H48:H49" si="10">(E48/E47-1)*100</f>
        <v>0.93752487128928585</v>
      </c>
      <c r="I48" s="13"/>
      <c r="J48" s="7">
        <f>'J3-R1'!J48+'J3-R2'!J48+'J3-R3'!J48+'J3-R4'!J48+'J3-R5'!J48+'J3-R6'!J48+'J3-R7'!J48+'J3-R8'!J48+'J3-R9'!J48</f>
        <v>1231438</v>
      </c>
      <c r="K48" s="13"/>
      <c r="L48" s="65">
        <f t="shared" ref="L48:L49" si="11">(J48/J44-1)*100</f>
        <v>2.7202423702502587</v>
      </c>
      <c r="M48" s="4">
        <f t="shared" ref="M48:M49" si="12">(J48/J47-1)*100</f>
        <v>0.59929646385676882</v>
      </c>
      <c r="N48" s="13"/>
      <c r="O48" s="7">
        <f>'J3-R1'!O48+'J3-R2'!O48+'J3-R3'!O48+'J3-R4'!O48+'J3-R5'!O48+'J3-R6'!O48+'J3-R7'!O48+'J3-R8'!O48+'J3-R9'!O48</f>
        <v>7498113.1155292569</v>
      </c>
      <c r="P48" s="66"/>
      <c r="Q48" s="65">
        <f t="shared" ref="Q48:Q49" si="13">(O48/O44-1)*100</f>
        <v>3.9260801487882135</v>
      </c>
      <c r="R48" s="4">
        <f t="shared" ref="R48:R49" si="14">(O48/O47-1)*100</f>
        <v>0.96660063599707247</v>
      </c>
    </row>
    <row r="49" spans="1:18" ht="23.1" customHeight="1" thickBot="1">
      <c r="A49" s="27"/>
      <c r="B49" s="23"/>
      <c r="C49" s="27" t="s">
        <v>121</v>
      </c>
      <c r="D49" s="23"/>
      <c r="E49" s="24">
        <f>'J3-R1'!E49+'J3-R2'!E49+'J3-R3'!E49+'J3-R4'!E49+'J3-R5'!E49+'J3-R6'!E49+'J3-R7'!E49+'J3-R8'!E49+'J3-R9'!E49</f>
        <v>208715402.39266348</v>
      </c>
      <c r="F49" s="23"/>
      <c r="G49" s="32">
        <f t="shared" si="9"/>
        <v>6.7192527680985492</v>
      </c>
      <c r="H49" s="33">
        <f t="shared" si="10"/>
        <v>2.6856398456096997</v>
      </c>
      <c r="I49" s="23"/>
      <c r="J49" s="24">
        <f>'J3-R1'!J49+'J3-R2'!J49+'J3-R3'!J49+'J3-R4'!J49+'J3-R5'!J49+'J3-R6'!J49+'J3-R7'!J49+'J3-R8'!J49+'J3-R9'!J49</f>
        <v>1244999</v>
      </c>
      <c r="K49" s="23"/>
      <c r="L49" s="32">
        <f t="shared" si="11"/>
        <v>2.8908636971816115</v>
      </c>
      <c r="M49" s="33">
        <f t="shared" si="12"/>
        <v>1.1012328675905625</v>
      </c>
      <c r="N49" s="23"/>
      <c r="O49" s="24">
        <f>'J3-R1'!O49+'J3-R2'!O49+'J3-R3'!O49+'J3-R4'!O49+'J3-R5'!O49+'J3-R6'!O49+'J3-R7'!O49+'J3-R8'!O49+'J3-R9'!O49</f>
        <v>7618120.9690838242</v>
      </c>
      <c r="P49" s="25"/>
      <c r="Q49" s="32">
        <f t="shared" si="13"/>
        <v>4.3302854931071888</v>
      </c>
      <c r="R49" s="33">
        <f t="shared" si="14"/>
        <v>1.6005073770628986</v>
      </c>
    </row>
  </sheetData>
  <sheetProtection algorithmName="SHA-512" hashValue="9z/VkSIlujr37uDJZgj8hl8BbHXFpE5Ex4o1j9I86RzkzB+BJ/2iHyAK65opX0T4PzUh25yVLittV5eBL8gYJg==" saltValue="O+IKORH1RQ3ifYlKSkPD6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049E-CDC3-4BF9-AB07-D8AB4552D131}">
  <sheetPr codeName="Sheet16">
    <tabColor rgb="FF00B050"/>
  </sheetPr>
  <dimension ref="A2:S49"/>
  <sheetViews>
    <sheetView view="pageBreakPreview" zoomScale="106" zoomScaleNormal="100" zoomScaleSheetLayoutView="106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471</v>
      </c>
      <c r="B11" s="35"/>
      <c r="C11" s="35" t="s">
        <v>53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54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184934008.75485671</v>
      </c>
      <c r="F14" s="5"/>
      <c r="G14" s="29"/>
      <c r="H14" s="5"/>
      <c r="I14" s="5"/>
      <c r="J14" s="34">
        <f>J25</f>
        <v>323570</v>
      </c>
      <c r="K14" s="5"/>
      <c r="L14" s="29"/>
      <c r="M14" s="5"/>
      <c r="N14" s="5"/>
      <c r="O14" s="34">
        <f>+O22+O23+O24+O25</f>
        <v>5730564.2603073809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188817117.58298731</v>
      </c>
      <c r="F15" s="5"/>
      <c r="G15" s="29">
        <f t="shared" ref="G15:G16" si="0">((E15/E14)-1)*100</f>
        <v>2.0997267372697914</v>
      </c>
      <c r="H15" s="5"/>
      <c r="I15" s="5"/>
      <c r="J15" s="34">
        <f>J29</f>
        <v>324217</v>
      </c>
      <c r="K15" s="5"/>
      <c r="L15" s="29">
        <f t="shared" ref="L15:L16" si="1">((J15/J14)-1)*100</f>
        <v>0.19995673270081227</v>
      </c>
      <c r="M15" s="5"/>
      <c r="N15" s="5"/>
      <c r="O15" s="34">
        <f>+O26+O27+O28+O29</f>
        <v>5733499.8349540103</v>
      </c>
      <c r="P15" s="1"/>
      <c r="Q15" s="29">
        <f t="shared" ref="Q15:Q16" si="2">((O15/O14)-1)*100</f>
        <v>5.1226624696676382E-2</v>
      </c>
      <c r="R15" s="5"/>
    </row>
    <row r="16" spans="1:19" ht="23.1" customHeight="1">
      <c r="A16" s="8">
        <v>2021</v>
      </c>
      <c r="E16" s="34">
        <f>+E30+E31+E32+E33</f>
        <v>193533919.70906702</v>
      </c>
      <c r="F16" s="5"/>
      <c r="G16" s="29">
        <f t="shared" si="0"/>
        <v>2.4980797220393036</v>
      </c>
      <c r="H16" s="5"/>
      <c r="I16" s="5"/>
      <c r="J16" s="34">
        <f>J33</f>
        <v>332446</v>
      </c>
      <c r="K16" s="5"/>
      <c r="L16" s="29">
        <f t="shared" si="1"/>
        <v>2.5381149045238249</v>
      </c>
      <c r="M16" s="5"/>
      <c r="N16" s="5"/>
      <c r="O16" s="34">
        <f>+O30+O31+O32+O33</f>
        <v>5920233.0810465105</v>
      </c>
      <c r="P16" s="1"/>
      <c r="Q16" s="29">
        <f t="shared" si="2"/>
        <v>3.2568806395369521</v>
      </c>
      <c r="R16" s="5"/>
    </row>
    <row r="17" spans="1:18" ht="23.1" customHeight="1">
      <c r="A17" s="8">
        <v>2022</v>
      </c>
      <c r="E17" s="34">
        <f>+E34+E35+E36+E37</f>
        <v>245497180.32828951</v>
      </c>
      <c r="F17" s="5"/>
      <c r="G17" s="29">
        <f>((E17/E16)-1)*100</f>
        <v>26.84969161857369</v>
      </c>
      <c r="H17" s="5"/>
      <c r="I17" s="5"/>
      <c r="J17" s="34">
        <f>J37</f>
        <v>343573</v>
      </c>
      <c r="K17" s="5"/>
      <c r="L17" s="29">
        <f>((J17/J16)-1)*100</f>
        <v>3.3470097399276977</v>
      </c>
      <c r="M17" s="5"/>
      <c r="N17" s="5"/>
      <c r="O17" s="34">
        <f>+O34+O35+O36+O37</f>
        <v>6493102.4630948994</v>
      </c>
      <c r="P17" s="1"/>
      <c r="Q17" s="29">
        <f>((O17/O16)-1)*100</f>
        <v>9.6764666898405913</v>
      </c>
      <c r="R17" s="5"/>
    </row>
    <row r="18" spans="1:18" ht="23.1" customHeight="1">
      <c r="A18" s="8">
        <v>2023</v>
      </c>
      <c r="E18" s="34">
        <f>+E38+E39+E40+E41</f>
        <v>274936856.89995849</v>
      </c>
      <c r="F18" s="5"/>
      <c r="G18" s="29">
        <f>((E18/E17)-1)*100</f>
        <v>11.991859349382739</v>
      </c>
      <c r="H18" s="5"/>
      <c r="I18" s="5"/>
      <c r="J18" s="34">
        <f>J41</f>
        <v>353523</v>
      </c>
      <c r="K18" s="5"/>
      <c r="L18" s="29">
        <f>((J18/J17)-1)*100</f>
        <v>2.8960366501442181</v>
      </c>
      <c r="M18" s="5"/>
      <c r="N18" s="5"/>
      <c r="O18" s="34">
        <f>+O38+O39+O40+O41</f>
        <v>6679545.6001339592</v>
      </c>
      <c r="P18" s="1"/>
      <c r="Q18" s="29">
        <f>((O18/O17)-1)*100</f>
        <v>2.871402971056658</v>
      </c>
      <c r="R18" s="5"/>
    </row>
    <row r="19" spans="1:18" ht="23.1" customHeight="1">
      <c r="A19" s="8">
        <v>2024</v>
      </c>
      <c r="E19" s="34">
        <f>+E42+E43+E44+E45</f>
        <v>293885971.18471152</v>
      </c>
      <c r="F19" s="5"/>
      <c r="G19" s="29">
        <f>((E19/E18)-1)*100</f>
        <v>6.8921695324567045</v>
      </c>
      <c r="H19" s="5"/>
      <c r="I19" s="5"/>
      <c r="J19" s="34">
        <f>J45</f>
        <v>359265</v>
      </c>
      <c r="K19" s="5"/>
      <c r="L19" s="29">
        <f>((J19/J18)-1)*100</f>
        <v>1.6242224692594176</v>
      </c>
      <c r="M19" s="5"/>
      <c r="N19" s="5"/>
      <c r="O19" s="34">
        <f>+O42+O43+O44+O45</f>
        <v>6939542.5634809481</v>
      </c>
      <c r="P19" s="1"/>
      <c r="Q19" s="29">
        <f>((O19/O18)-1)*100</f>
        <v>3.8924348887112048</v>
      </c>
      <c r="R19" s="5"/>
    </row>
    <row r="20" spans="1:18" ht="23.1" customHeight="1">
      <c r="A20" s="73">
        <v>2025</v>
      </c>
      <c r="C20" s="73"/>
      <c r="E20" s="34">
        <f>+E46+E47+E48+E49</f>
        <v>314422675.72380638</v>
      </c>
      <c r="F20" s="5"/>
      <c r="G20" s="29">
        <f>((E20/E19)-1)*100</f>
        <v>6.9879839640889951</v>
      </c>
      <c r="H20" s="5"/>
      <c r="I20" s="5"/>
      <c r="J20" s="34">
        <f>J49</f>
        <v>370636</v>
      </c>
      <c r="K20" s="5"/>
      <c r="L20" s="29">
        <f>((J20/J19)-1)*100</f>
        <v>3.165073135429286</v>
      </c>
      <c r="M20" s="5"/>
      <c r="N20" s="5"/>
      <c r="O20" s="34">
        <f>+O46+O47+O48+O49</f>
        <v>7238394.2243256783</v>
      </c>
      <c r="P20" s="1"/>
      <c r="Q20" s="29">
        <f>((O20/O19)-1)*100</f>
        <v>4.3065037516654803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44503350.003747702</v>
      </c>
      <c r="G22" s="3">
        <f>(E22/E16-1)*100</f>
        <v>-77.004883655202107</v>
      </c>
      <c r="H22" s="4">
        <f>(E22/E19-1)*100</f>
        <v>-84.856932835430683</v>
      </c>
      <c r="J22" s="7">
        <v>321002</v>
      </c>
      <c r="L22" s="3">
        <f>(J22/J16-1)*100</f>
        <v>-3.4423635718282108</v>
      </c>
      <c r="M22" s="4">
        <f>(J22/J19-1)*100</f>
        <v>-10.650355587101446</v>
      </c>
      <c r="O22" s="7">
        <v>1411223.7172264201</v>
      </c>
      <c r="Q22" s="3">
        <f>(O22/O16-1)*100</f>
        <v>-76.162700050705439</v>
      </c>
      <c r="R22" s="4">
        <f>(O22/O19-1)*100</f>
        <v>-79.664023899025764</v>
      </c>
    </row>
    <row r="23" spans="1:18" ht="23.1" hidden="1" customHeight="1">
      <c r="C23" s="8">
        <v>2</v>
      </c>
      <c r="E23" s="7">
        <v>45486328.058655798</v>
      </c>
      <c r="G23" s="3">
        <f>(E23/E17-1)*100</f>
        <v>-81.471751326092829</v>
      </c>
      <c r="H23" s="4">
        <f t="shared" ref="H23:H47" si="3">(E23/E22-1)*100</f>
        <v>2.208773170615963</v>
      </c>
      <c r="J23" s="7">
        <v>324161</v>
      </c>
      <c r="L23" s="3">
        <f>(J23/J17-1)*100</f>
        <v>-5.6500365278994602</v>
      </c>
      <c r="M23" s="4">
        <f t="shared" ref="M23:M47" si="4">(J23/J22-1)*100</f>
        <v>0.98410601803105013</v>
      </c>
      <c r="O23" s="7">
        <v>1428701.9648480101</v>
      </c>
      <c r="Q23" s="3">
        <f>(O23/O17-1)*100</f>
        <v>-77.996620676042312</v>
      </c>
      <c r="R23" s="4">
        <f t="shared" ref="R23:R47" si="5">(O23/O22-1)*100</f>
        <v>1.2385171399996953</v>
      </c>
    </row>
    <row r="24" spans="1:18" ht="23.1" hidden="1" customHeight="1">
      <c r="C24" s="8">
        <v>3</v>
      </c>
      <c r="E24" s="7">
        <v>47336957.809601203</v>
      </c>
      <c r="G24" s="3">
        <f>(E24/E18-1)*100</f>
        <v>-82.782607489098581</v>
      </c>
      <c r="H24" s="4">
        <f t="shared" si="3"/>
        <v>4.0685406581049355</v>
      </c>
      <c r="J24" s="7">
        <v>325997</v>
      </c>
      <c r="L24" s="3">
        <f>(J24/J18-1)*100</f>
        <v>-7.7861977862826448</v>
      </c>
      <c r="M24" s="4">
        <f t="shared" si="4"/>
        <v>0.56638522215812781</v>
      </c>
      <c r="O24" s="7">
        <v>1447031.5892598201</v>
      </c>
      <c r="Q24" s="3">
        <f>(O24/O18-1)*100</f>
        <v>-78.336376815351045</v>
      </c>
      <c r="R24" s="4">
        <f t="shared" si="5"/>
        <v>1.2829564781735137</v>
      </c>
    </row>
    <row r="25" spans="1:18" ht="23.1" hidden="1" customHeight="1">
      <c r="C25" s="8">
        <v>4</v>
      </c>
      <c r="E25" s="7">
        <v>47607372.882852003</v>
      </c>
      <c r="G25" s="3">
        <f>(E25/E19-1)*100</f>
        <v>-83.80073309013784</v>
      </c>
      <c r="H25" s="4">
        <f t="shared" si="3"/>
        <v>0.57125570751390686</v>
      </c>
      <c r="J25" s="7">
        <v>323570</v>
      </c>
      <c r="L25" s="3">
        <f>(J25/J19-1)*100</f>
        <v>-9.9355628853353366</v>
      </c>
      <c r="M25" s="4">
        <f t="shared" si="4"/>
        <v>-0.74448537869979958</v>
      </c>
      <c r="O25" s="7">
        <v>1443606.98897313</v>
      </c>
      <c r="Q25" s="3">
        <f>(O25/O19-1)*100</f>
        <v>-79.197375392290965</v>
      </c>
      <c r="R25" s="4">
        <f t="shared" si="5"/>
        <v>-0.23666382352037774</v>
      </c>
    </row>
    <row r="26" spans="1:18" ht="23.1" customHeight="1">
      <c r="A26" s="8">
        <v>2020</v>
      </c>
      <c r="C26" s="8">
        <v>1</v>
      </c>
      <c r="E26" s="7">
        <v>46753360.310540304</v>
      </c>
      <c r="G26" s="3">
        <f t="shared" ref="G26:G47" si="6">(E26/E22-1)*100</f>
        <v>5.0558223293372784</v>
      </c>
      <c r="H26" s="4">
        <f t="shared" si="3"/>
        <v>-1.793866203063077</v>
      </c>
      <c r="J26" s="7">
        <v>327101</v>
      </c>
      <c r="L26" s="3">
        <f t="shared" ref="L26:L47" si="7">(J26/J22-1)*100</f>
        <v>1.8999881620675341</v>
      </c>
      <c r="M26" s="4">
        <f t="shared" si="4"/>
        <v>1.0912630960843162</v>
      </c>
      <c r="O26" s="7">
        <v>1442270.6390054</v>
      </c>
      <c r="Q26" s="3">
        <f t="shared" ref="Q26:Q47" si="8">(O26/O22-1)*100</f>
        <v>2.1999999999999131</v>
      </c>
      <c r="R26" s="4">
        <f t="shared" si="5"/>
        <v>-9.2570206291431312E-2</v>
      </c>
    </row>
    <row r="27" spans="1:18" ht="23.1" customHeight="1">
      <c r="C27" s="8">
        <v>2</v>
      </c>
      <c r="E27" s="7">
        <v>43485794.922114201</v>
      </c>
      <c r="G27" s="3">
        <f t="shared" si="6"/>
        <v>-4.3980976744525506</v>
      </c>
      <c r="H27" s="4">
        <f t="shared" si="3"/>
        <v>-6.9889423278297391</v>
      </c>
      <c r="J27" s="7">
        <v>318427</v>
      </c>
      <c r="L27" s="3">
        <f t="shared" si="7"/>
        <v>-1.7688741088533133</v>
      </c>
      <c r="M27" s="4">
        <f t="shared" si="4"/>
        <v>-2.6517803369601411</v>
      </c>
      <c r="O27" s="7">
        <v>1350297.65297482</v>
      </c>
      <c r="Q27" s="3">
        <f t="shared" si="8"/>
        <v>-5.4878003812034333</v>
      </c>
      <c r="R27" s="4">
        <f t="shared" si="5"/>
        <v>-6.3769575240057002</v>
      </c>
    </row>
    <row r="28" spans="1:18" ht="23.1" customHeight="1">
      <c r="C28" s="8">
        <v>3</v>
      </c>
      <c r="E28" s="7">
        <v>49595625.693747602</v>
      </c>
      <c r="G28" s="3">
        <f t="shared" si="6"/>
        <v>4.7714681903117118</v>
      </c>
      <c r="H28" s="4">
        <f t="shared" si="3"/>
        <v>14.05017611515782</v>
      </c>
      <c r="J28" s="7">
        <v>328931</v>
      </c>
      <c r="L28" s="3">
        <f t="shared" si="7"/>
        <v>0.90000828228480323</v>
      </c>
      <c r="M28" s="4">
        <f t="shared" si="4"/>
        <v>3.2987152471366965</v>
      </c>
      <c r="O28" s="7">
        <v>1472294.6636042499</v>
      </c>
      <c r="Q28" s="3">
        <f t="shared" si="8"/>
        <v>1.7458550685373941</v>
      </c>
      <c r="R28" s="4">
        <f t="shared" si="5"/>
        <v>9.034823570985262</v>
      </c>
    </row>
    <row r="29" spans="1:18" ht="23.1" customHeight="1">
      <c r="C29" s="8">
        <v>4</v>
      </c>
      <c r="E29" s="7">
        <v>48982336.656585202</v>
      </c>
      <c r="G29" s="3">
        <f t="shared" si="6"/>
        <v>2.8881320066044935</v>
      </c>
      <c r="H29" s="4">
        <f t="shared" si="3"/>
        <v>-1.236578888931561</v>
      </c>
      <c r="J29" s="7">
        <v>324217</v>
      </c>
      <c r="L29" s="3">
        <f t="shared" si="7"/>
        <v>0.19995673270081227</v>
      </c>
      <c r="M29" s="4">
        <f t="shared" si="4"/>
        <v>-1.4331273124150612</v>
      </c>
      <c r="O29" s="7">
        <v>1468636.8793695399</v>
      </c>
      <c r="Q29" s="3">
        <f t="shared" si="8"/>
        <v>1.7338438084325336</v>
      </c>
      <c r="R29" s="4">
        <f t="shared" si="5"/>
        <v>-0.24844104411515522</v>
      </c>
    </row>
    <row r="30" spans="1:18" ht="23.1" customHeight="1">
      <c r="A30" s="8">
        <v>2021</v>
      </c>
      <c r="C30" s="8">
        <v>1</v>
      </c>
      <c r="E30" s="7">
        <v>48376613.614886403</v>
      </c>
      <c r="G30" s="3">
        <f t="shared" si="6"/>
        <v>3.471950023622461</v>
      </c>
      <c r="H30" s="4">
        <f t="shared" si="3"/>
        <v>-1.2366152434611699</v>
      </c>
      <c r="J30" s="7">
        <v>327428</v>
      </c>
      <c r="L30" s="3">
        <f t="shared" si="7"/>
        <v>9.9969122686882628E-2</v>
      </c>
      <c r="M30" s="4">
        <f t="shared" si="4"/>
        <v>0.99038606858985467</v>
      </c>
      <c r="O30" s="7">
        <v>1452814.3276122799</v>
      </c>
      <c r="Q30" s="3">
        <f t="shared" si="8"/>
        <v>0.73104785757482915</v>
      </c>
      <c r="R30" s="4">
        <f t="shared" si="5"/>
        <v>-1.0773630963191061</v>
      </c>
    </row>
    <row r="31" spans="1:18" ht="23.1" customHeight="1">
      <c r="C31" s="8">
        <v>2</v>
      </c>
      <c r="E31" s="7">
        <v>45758047.872416198</v>
      </c>
      <c r="G31" s="3">
        <f t="shared" si="6"/>
        <v>5.2252763330456364</v>
      </c>
      <c r="H31" s="4">
        <f t="shared" si="3"/>
        <v>-5.4128752444640327</v>
      </c>
      <c r="J31" s="7">
        <v>319787</v>
      </c>
      <c r="L31" s="3">
        <f t="shared" si="7"/>
        <v>0.42709946078693939</v>
      </c>
      <c r="M31" s="4">
        <f t="shared" si="4"/>
        <v>-2.3336428161305656</v>
      </c>
      <c r="O31" s="7">
        <v>1362727.2476792999</v>
      </c>
      <c r="Q31" s="3">
        <f t="shared" si="8"/>
        <v>0.92050776190690797</v>
      </c>
      <c r="R31" s="4">
        <f t="shared" si="5"/>
        <v>-6.2008667054543221</v>
      </c>
    </row>
    <row r="32" spans="1:18" ht="23.1" customHeight="1">
      <c r="C32" s="8">
        <v>3</v>
      </c>
      <c r="E32" s="7">
        <v>46493525.417061202</v>
      </c>
      <c r="G32" s="3">
        <f t="shared" si="6"/>
        <v>-6.254786048757266</v>
      </c>
      <c r="H32" s="4">
        <f t="shared" si="3"/>
        <v>1.6073184474470592</v>
      </c>
      <c r="J32" s="7">
        <v>327191</v>
      </c>
      <c r="L32" s="3">
        <f t="shared" si="7"/>
        <v>-0.52898632235940379</v>
      </c>
      <c r="M32" s="4">
        <f t="shared" si="4"/>
        <v>2.3152911156488543</v>
      </c>
      <c r="O32" s="7">
        <v>1511041.7300330901</v>
      </c>
      <c r="Q32" s="3">
        <f t="shared" si="8"/>
        <v>2.6317467139346462</v>
      </c>
      <c r="R32" s="4">
        <f t="shared" si="5"/>
        <v>10.883651340087841</v>
      </c>
    </row>
    <row r="33" spans="1:18" ht="23.1" customHeight="1">
      <c r="C33" s="8">
        <v>4</v>
      </c>
      <c r="E33" s="7">
        <v>52905732.804703198</v>
      </c>
      <c r="G33" s="3">
        <f t="shared" si="6"/>
        <v>8.0098182649490433</v>
      </c>
      <c r="H33" s="4">
        <f t="shared" si="3"/>
        <v>13.791613628182686</v>
      </c>
      <c r="J33" s="7">
        <v>332446</v>
      </c>
      <c r="L33" s="3">
        <f t="shared" si="7"/>
        <v>2.5381149045238249</v>
      </c>
      <c r="M33" s="4">
        <f t="shared" si="4"/>
        <v>1.6060955221873563</v>
      </c>
      <c r="O33" s="7">
        <v>1593649.7757218401</v>
      </c>
      <c r="Q33" s="3">
        <f t="shared" si="8"/>
        <v>8.5121719404163354</v>
      </c>
      <c r="R33" s="4">
        <f t="shared" si="5"/>
        <v>5.4669599155902082</v>
      </c>
    </row>
    <row r="34" spans="1:18" ht="23.1" customHeight="1">
      <c r="A34" s="8">
        <v>2022</v>
      </c>
      <c r="C34" s="8">
        <v>1</v>
      </c>
      <c r="E34" s="7">
        <v>55165335.309160702</v>
      </c>
      <c r="G34" s="3">
        <f t="shared" si="6"/>
        <v>14.033065125884047</v>
      </c>
      <c r="H34" s="4">
        <f t="shared" si="3"/>
        <v>4.270997460329351</v>
      </c>
      <c r="J34" s="7">
        <v>336785</v>
      </c>
      <c r="L34" s="3">
        <f t="shared" si="7"/>
        <v>2.8577275003970337</v>
      </c>
      <c r="M34" s="4">
        <f t="shared" si="4"/>
        <v>1.3051743741840705</v>
      </c>
      <c r="O34" s="7">
        <v>1605892.2025144601</v>
      </c>
      <c r="Q34" s="3">
        <f t="shared" si="8"/>
        <v>10.536644084021795</v>
      </c>
      <c r="R34" s="4">
        <f t="shared" si="5"/>
        <v>0.76820057826536559</v>
      </c>
    </row>
    <row r="35" spans="1:18" ht="23.1" customHeight="1">
      <c r="C35" s="8">
        <v>2</v>
      </c>
      <c r="E35" s="7">
        <v>61127565.9540148</v>
      </c>
      <c r="G35" s="3">
        <f t="shared" si="6"/>
        <v>33.588666466830716</v>
      </c>
      <c r="H35" s="4">
        <f t="shared" si="3"/>
        <v>10.807929674387417</v>
      </c>
      <c r="J35" s="7">
        <v>337457</v>
      </c>
      <c r="L35" s="3">
        <f t="shared" si="7"/>
        <v>5.5255529461798014</v>
      </c>
      <c r="M35" s="4">
        <f t="shared" si="4"/>
        <v>0.19953382721915602</v>
      </c>
      <c r="O35" s="7">
        <v>1618763.9629074</v>
      </c>
      <c r="Q35" s="3">
        <f t="shared" si="8"/>
        <v>18.788551829731603</v>
      </c>
      <c r="R35" s="4">
        <f t="shared" si="5"/>
        <v>0.80153327681558029</v>
      </c>
    </row>
    <row r="36" spans="1:18" ht="23.1" customHeight="1">
      <c r="C36" s="8">
        <v>3</v>
      </c>
      <c r="E36" s="7">
        <v>63200412.799979001</v>
      </c>
      <c r="G36" s="3">
        <f t="shared" si="6"/>
        <v>35.933793432637962</v>
      </c>
      <c r="H36" s="4">
        <f t="shared" si="3"/>
        <v>3.3910181333304923</v>
      </c>
      <c r="J36" s="7">
        <v>338809</v>
      </c>
      <c r="L36" s="3">
        <f t="shared" si="7"/>
        <v>3.5508311658939196</v>
      </c>
      <c r="M36" s="4">
        <f t="shared" si="4"/>
        <v>0.40064363755973886</v>
      </c>
      <c r="O36" s="7">
        <v>1624702.4860336699</v>
      </c>
      <c r="Q36" s="3">
        <f t="shared" si="8"/>
        <v>7.5220130418298004</v>
      </c>
      <c r="R36" s="4">
        <f t="shared" si="5"/>
        <v>0.36685540710974518</v>
      </c>
    </row>
    <row r="37" spans="1:18" ht="23.1" customHeight="1">
      <c r="C37" s="8">
        <v>4</v>
      </c>
      <c r="E37" s="7">
        <v>66003866.265134998</v>
      </c>
      <c r="G37" s="3">
        <f t="shared" si="6"/>
        <v>24.757493689355737</v>
      </c>
      <c r="H37" s="4">
        <f t="shared" si="3"/>
        <v>4.4358151172660287</v>
      </c>
      <c r="J37" s="7">
        <v>343573</v>
      </c>
      <c r="L37" s="3">
        <f t="shared" si="7"/>
        <v>3.3470097399276977</v>
      </c>
      <c r="M37" s="4">
        <f t="shared" si="4"/>
        <v>1.4061019630529303</v>
      </c>
      <c r="O37" s="7">
        <v>1643743.8116393699</v>
      </c>
      <c r="Q37" s="3">
        <f t="shared" si="8"/>
        <v>3.1433528671529931</v>
      </c>
      <c r="R37" s="4">
        <f t="shared" si="5"/>
        <v>1.1719884575412287</v>
      </c>
    </row>
    <row r="38" spans="1:18" ht="23.1" customHeight="1">
      <c r="A38" s="8">
        <v>2023</v>
      </c>
      <c r="C38" s="8">
        <v>1</v>
      </c>
      <c r="E38" s="7">
        <v>67209574.005386606</v>
      </c>
      <c r="G38" s="3">
        <f t="shared" si="6"/>
        <v>21.832983754611291</v>
      </c>
      <c r="H38" s="4">
        <f t="shared" si="3"/>
        <v>1.8267229004560459</v>
      </c>
      <c r="J38" s="7">
        <v>346300</v>
      </c>
      <c r="L38" s="3">
        <f t="shared" si="7"/>
        <v>2.8252445922472891</v>
      </c>
      <c r="M38" s="4">
        <f t="shared" si="4"/>
        <v>0.7937177834113962</v>
      </c>
      <c r="O38" s="7">
        <v>1652945.4685243899</v>
      </c>
      <c r="Q38" s="3">
        <f t="shared" si="8"/>
        <v>2.9300388865613147</v>
      </c>
      <c r="R38" s="4">
        <f t="shared" si="5"/>
        <v>0.5597987240993918</v>
      </c>
    </row>
    <row r="39" spans="1:18" ht="23.1" customHeight="1">
      <c r="C39" s="8">
        <v>2</v>
      </c>
      <c r="E39" s="7">
        <v>68694450.709700897</v>
      </c>
      <c r="G39" s="3">
        <f t="shared" si="6"/>
        <v>12.378841914593064</v>
      </c>
      <c r="H39" s="4">
        <f t="shared" si="3"/>
        <v>2.20932318987066</v>
      </c>
      <c r="J39" s="7">
        <v>349351</v>
      </c>
      <c r="L39" s="3">
        <f t="shared" si="7"/>
        <v>3.5245972079405608</v>
      </c>
      <c r="M39" s="4">
        <f t="shared" si="4"/>
        <v>0.88102801039560141</v>
      </c>
      <c r="O39" s="7">
        <v>1664431.6308186699</v>
      </c>
      <c r="Q39" s="3">
        <f t="shared" si="8"/>
        <v>2.8211443396137792</v>
      </c>
      <c r="R39" s="4">
        <f t="shared" si="5"/>
        <v>0.69489057642861951</v>
      </c>
    </row>
    <row r="40" spans="1:18" ht="23.1" customHeight="1">
      <c r="C40" s="8">
        <v>3</v>
      </c>
      <c r="E40" s="7">
        <v>68887687.793264702</v>
      </c>
      <c r="G40" s="3">
        <f t="shared" si="6"/>
        <v>8.9987940605469987</v>
      </c>
      <c r="H40" s="4">
        <f t="shared" si="3"/>
        <v>0.2812994085656495</v>
      </c>
      <c r="J40" s="7">
        <v>351089</v>
      </c>
      <c r="L40" s="3">
        <f t="shared" si="7"/>
        <v>3.6244609794899185</v>
      </c>
      <c r="M40" s="4">
        <f t="shared" si="4"/>
        <v>0.49749392444846663</v>
      </c>
      <c r="O40" s="7">
        <v>1674713.0603615099</v>
      </c>
      <c r="Q40" s="3">
        <f t="shared" si="8"/>
        <v>3.0781373671636914</v>
      </c>
      <c r="R40" s="4">
        <f t="shared" si="5"/>
        <v>0.6177141405191211</v>
      </c>
    </row>
    <row r="41" spans="1:18" ht="23.1" customHeight="1">
      <c r="C41" s="8">
        <v>4</v>
      </c>
      <c r="E41" s="7">
        <v>70145144.391606301</v>
      </c>
      <c r="G41" s="3">
        <f t="shared" si="6"/>
        <v>6.2742962811238145</v>
      </c>
      <c r="H41" s="4">
        <f t="shared" si="3"/>
        <v>1.8253720492336534</v>
      </c>
      <c r="J41" s="7">
        <v>353523</v>
      </c>
      <c r="L41" s="3">
        <f t="shared" si="7"/>
        <v>2.8960366501442181</v>
      </c>
      <c r="M41" s="4">
        <f t="shared" si="4"/>
        <v>0.69327150665501325</v>
      </c>
      <c r="O41" s="7">
        <v>1687455.4404293899</v>
      </c>
      <c r="Q41" s="3">
        <f t="shared" si="8"/>
        <v>2.6592725995679745</v>
      </c>
      <c r="R41" s="4">
        <f t="shared" si="5"/>
        <v>0.76086945098101655</v>
      </c>
    </row>
    <row r="42" spans="1:18" ht="23.1" customHeight="1">
      <c r="A42" s="8">
        <v>2024</v>
      </c>
      <c r="C42" s="8">
        <v>1</v>
      </c>
      <c r="E42" s="7">
        <v>71063358.295813695</v>
      </c>
      <c r="G42" s="3">
        <f t="shared" si="6"/>
        <v>5.7339811291144738</v>
      </c>
      <c r="H42" s="4">
        <f t="shared" si="3"/>
        <v>1.3090199074667019</v>
      </c>
      <c r="J42" s="7">
        <v>355631</v>
      </c>
      <c r="L42" s="3">
        <f t="shared" si="7"/>
        <v>2.6944845509673687</v>
      </c>
      <c r="M42" s="4">
        <f t="shared" si="4"/>
        <v>0.59628369299875583</v>
      </c>
      <c r="O42" s="7">
        <v>1713509.34333733</v>
      </c>
      <c r="Q42" s="3">
        <f t="shared" si="8"/>
        <v>3.6639971472868016</v>
      </c>
      <c r="R42" s="4">
        <f t="shared" si="5"/>
        <v>1.5439757568537882</v>
      </c>
    </row>
    <row r="43" spans="1:18" ht="23.1" customHeight="1">
      <c r="C43" s="8">
        <v>2</v>
      </c>
      <c r="E43" s="7">
        <v>74313944.035954997</v>
      </c>
      <c r="G43" s="3">
        <f t="shared" si="6"/>
        <v>8.1804181679853372</v>
      </c>
      <c r="H43" s="4">
        <f t="shared" si="3"/>
        <v>4.5742078872914593</v>
      </c>
      <c r="J43" s="7">
        <v>358475</v>
      </c>
      <c r="L43" s="3">
        <f t="shared" si="7"/>
        <v>2.6116999808215802</v>
      </c>
      <c r="M43" s="4">
        <f t="shared" si="4"/>
        <v>0.79970531252899768</v>
      </c>
      <c r="O43" s="7">
        <v>1740449.7186703</v>
      </c>
      <c r="Q43" s="3">
        <f t="shared" si="8"/>
        <v>4.567209997940247</v>
      </c>
      <c r="R43" s="4">
        <f t="shared" si="5"/>
        <v>1.5722339325269896</v>
      </c>
    </row>
    <row r="44" spans="1:18" ht="23.1" customHeight="1">
      <c r="C44" s="8">
        <v>3</v>
      </c>
      <c r="E44" s="7">
        <v>73851805.031016096</v>
      </c>
      <c r="G44" s="3">
        <f t="shared" si="6"/>
        <v>7.2061022757055726</v>
      </c>
      <c r="H44" s="4">
        <f t="shared" si="3"/>
        <v>-0.62187387701466701</v>
      </c>
      <c r="J44" s="7">
        <v>357193</v>
      </c>
      <c r="L44" s="3">
        <f t="shared" si="7"/>
        <v>1.7385904998447721</v>
      </c>
      <c r="M44" s="4">
        <f t="shared" si="4"/>
        <v>-0.35762605481554077</v>
      </c>
      <c r="O44" s="7">
        <v>1736852.67496123</v>
      </c>
      <c r="Q44" s="3">
        <f t="shared" si="8"/>
        <v>3.7104633665606235</v>
      </c>
      <c r="R44" s="4">
        <f t="shared" si="5"/>
        <v>-0.2066732333880994</v>
      </c>
    </row>
    <row r="45" spans="1:18" ht="23.1" customHeight="1">
      <c r="C45" s="8">
        <v>4</v>
      </c>
      <c r="E45" s="7">
        <v>74656863.821926728</v>
      </c>
      <c r="G45" s="3">
        <f t="shared" si="6"/>
        <v>6.4319768238445763</v>
      </c>
      <c r="H45" s="4">
        <f t="shared" si="3"/>
        <v>1.0901003578349</v>
      </c>
      <c r="J45" s="7">
        <v>359265</v>
      </c>
      <c r="L45" s="3">
        <f t="shared" si="7"/>
        <v>1.6242224692594176</v>
      </c>
      <c r="M45" s="4">
        <f t="shared" si="4"/>
        <v>0.58007855697059796</v>
      </c>
      <c r="O45" s="7">
        <v>1748730.8265120878</v>
      </c>
      <c r="Q45" s="3">
        <f t="shared" si="8"/>
        <v>3.6312298751489225</v>
      </c>
      <c r="R45" s="4">
        <f t="shared" si="5"/>
        <v>0.68388941227401912</v>
      </c>
    </row>
    <row r="46" spans="1:18" ht="23.1" customHeight="1">
      <c r="A46" s="8">
        <v>2025</v>
      </c>
      <c r="C46" s="62">
        <v>1</v>
      </c>
      <c r="E46" s="7">
        <v>76230581.119501188</v>
      </c>
      <c r="G46" s="3">
        <f t="shared" si="6"/>
        <v>7.2712899412634258</v>
      </c>
      <c r="H46" s="4">
        <f t="shared" si="3"/>
        <v>2.1079338415930904</v>
      </c>
      <c r="J46" s="7">
        <v>365757</v>
      </c>
      <c r="L46" s="3">
        <f t="shared" si="7"/>
        <v>2.8473333314587235</v>
      </c>
      <c r="M46" s="4">
        <f t="shared" si="4"/>
        <v>1.8070226712872062</v>
      </c>
      <c r="O46" s="7">
        <v>1794641.7047827663</v>
      </c>
      <c r="Q46" s="3">
        <f t="shared" si="8"/>
        <v>4.7348654246272215</v>
      </c>
      <c r="R46" s="4">
        <f t="shared" si="5"/>
        <v>2.6253827961762122</v>
      </c>
    </row>
    <row r="47" spans="1:18" ht="23.1" customHeight="1">
      <c r="A47" s="61"/>
      <c r="B47" s="13"/>
      <c r="C47" s="61">
        <v>2</v>
      </c>
      <c r="D47" s="13"/>
      <c r="E47" s="64">
        <v>77773506.473501042</v>
      </c>
      <c r="F47" s="13"/>
      <c r="G47" s="65">
        <f t="shared" si="6"/>
        <v>4.6553341804496551</v>
      </c>
      <c r="H47" s="4">
        <f t="shared" si="3"/>
        <v>2.0240241269853687</v>
      </c>
      <c r="I47" s="13"/>
      <c r="J47" s="64">
        <v>367834</v>
      </c>
      <c r="K47" s="13"/>
      <c r="L47" s="65">
        <f t="shared" si="7"/>
        <v>2.6107817839458924</v>
      </c>
      <c r="M47" s="4">
        <f t="shared" si="4"/>
        <v>0.56786336283378702</v>
      </c>
      <c r="N47" s="13"/>
      <c r="O47" s="64">
        <v>1798087.0405129786</v>
      </c>
      <c r="P47" s="66"/>
      <c r="Q47" s="65">
        <f t="shared" si="8"/>
        <v>3.3116338394833633</v>
      </c>
      <c r="R47" s="4">
        <f t="shared" si="5"/>
        <v>0.19197902963195013</v>
      </c>
    </row>
    <row r="48" spans="1:18" ht="23.1" customHeight="1">
      <c r="A48" s="70"/>
      <c r="B48" s="13"/>
      <c r="C48" s="70">
        <v>3</v>
      </c>
      <c r="D48" s="13"/>
      <c r="E48" s="64">
        <v>79028546.285592049</v>
      </c>
      <c r="F48" s="13"/>
      <c r="G48" s="65">
        <f t="shared" ref="G48:G49" si="9">(E48/E44-1)*100</f>
        <v>7.0096340264152568</v>
      </c>
      <c r="H48" s="4">
        <f t="shared" ref="H48:H49" si="10">(E48/E47-1)*100</f>
        <v>1.6137112353531657</v>
      </c>
      <c r="I48" s="13"/>
      <c r="J48" s="64">
        <v>368111</v>
      </c>
      <c r="K48" s="13"/>
      <c r="L48" s="65">
        <f t="shared" ref="L48:L49" si="11">(J48/J44-1)*100</f>
        <v>3.0566108518363944</v>
      </c>
      <c r="M48" s="4">
        <f t="shared" ref="M48:M49" si="12">(J48/J47-1)*100</f>
        <v>7.5305708553319306E-2</v>
      </c>
      <c r="N48" s="13"/>
      <c r="O48" s="64">
        <v>1819877.8538423153</v>
      </c>
      <c r="P48" s="66"/>
      <c r="Q48" s="65">
        <f t="shared" ref="Q48:Q49" si="13">(O48/O44-1)*100</f>
        <v>4.780208481582271</v>
      </c>
      <c r="R48" s="4">
        <f t="shared" ref="R48:R49" si="14">(O48/O47-1)*100</f>
        <v>1.2118886816024244</v>
      </c>
    </row>
    <row r="49" spans="1:18" ht="23.1" customHeight="1" thickBot="1">
      <c r="A49" s="27"/>
      <c r="B49" s="23"/>
      <c r="C49" s="27" t="s">
        <v>121</v>
      </c>
      <c r="D49" s="23"/>
      <c r="E49" s="24">
        <v>81390041.845212132</v>
      </c>
      <c r="F49" s="23"/>
      <c r="G49" s="32">
        <f t="shared" si="9"/>
        <v>9.0188332037969499</v>
      </c>
      <c r="H49" s="33">
        <f t="shared" si="10"/>
        <v>2.9881551295226183</v>
      </c>
      <c r="I49" s="23"/>
      <c r="J49" s="24">
        <v>370636</v>
      </c>
      <c r="K49" s="23"/>
      <c r="L49" s="32">
        <f t="shared" si="11"/>
        <v>3.165073135429286</v>
      </c>
      <c r="M49" s="33">
        <f t="shared" si="12"/>
        <v>0.6859344056548089</v>
      </c>
      <c r="N49" s="23"/>
      <c r="O49" s="24">
        <v>1825787.6251876177</v>
      </c>
      <c r="P49" s="25"/>
      <c r="Q49" s="32">
        <f t="shared" si="13"/>
        <v>4.4064413749269171</v>
      </c>
      <c r="R49" s="33">
        <f t="shared" si="14"/>
        <v>0.32473450527601422</v>
      </c>
    </row>
  </sheetData>
  <sheetProtection algorithmName="SHA-512" hashValue="6ictCYoP15AzV2d9OsMpuDJNZcNGxPWURsCLtxtJXNXuELbf667MNUDNT4MsTkuM9pQd7xM2YsZWjS8lKNvf6Q==" saltValue="dlfInqpxvU2cHQ6D9i2lHQ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D75D-65E4-41E0-B939-10423B235F73}">
  <sheetPr codeName="Sheet17">
    <tabColor rgb="FF00B05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472</v>
      </c>
      <c r="B11" s="35"/>
      <c r="C11" s="35" t="s">
        <v>55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56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31109896.35620648</v>
      </c>
      <c r="F14" s="5"/>
      <c r="G14" s="29"/>
      <c r="H14" s="5"/>
      <c r="I14" s="5"/>
      <c r="J14" s="34">
        <f>J25</f>
        <v>91243</v>
      </c>
      <c r="K14" s="5"/>
      <c r="L14" s="29"/>
      <c r="M14" s="5"/>
      <c r="N14" s="5"/>
      <c r="O14" s="34">
        <f>+O22+O23+O24+O25</f>
        <v>1592582.5587862399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32748643.154031627</v>
      </c>
      <c r="F15" s="5"/>
      <c r="G15" s="29">
        <f t="shared" ref="G15:G16" si="0">((E15/E14)-1)*100</f>
        <v>5.2676060989133244</v>
      </c>
      <c r="H15" s="5"/>
      <c r="I15" s="5"/>
      <c r="J15" s="34">
        <f>J29</f>
        <v>91973</v>
      </c>
      <c r="K15" s="5"/>
      <c r="L15" s="29">
        <f t="shared" ref="L15:L16" si="1">((J15/J14)-1)*100</f>
        <v>0.80006137457120374</v>
      </c>
      <c r="M15" s="5"/>
      <c r="N15" s="5"/>
      <c r="O15" s="34">
        <f>+O26+O27+O28+O29</f>
        <v>1637423.8775700219</v>
      </c>
      <c r="P15" s="1"/>
      <c r="Q15" s="29">
        <f t="shared" ref="Q15:Q16" si="2">((O15/O14)-1)*100</f>
        <v>2.8156354304141651</v>
      </c>
      <c r="R15" s="5"/>
    </row>
    <row r="16" spans="1:19" ht="23.1" customHeight="1">
      <c r="A16" s="8">
        <v>2021</v>
      </c>
      <c r="E16" s="34">
        <f>+E30+E31+E32+E33</f>
        <v>34419019.558620393</v>
      </c>
      <c r="F16" s="5"/>
      <c r="G16" s="29">
        <f t="shared" si="0"/>
        <v>5.1005972880532324</v>
      </c>
      <c r="H16" s="5"/>
      <c r="I16" s="5"/>
      <c r="J16" s="34">
        <f>J33</f>
        <v>95530</v>
      </c>
      <c r="K16" s="5"/>
      <c r="L16" s="29">
        <f t="shared" si="1"/>
        <v>3.8674393572026622</v>
      </c>
      <c r="M16" s="5"/>
      <c r="N16" s="5"/>
      <c r="O16" s="34">
        <f>+O30+O31+O32+O33</f>
        <v>1683591.8069855669</v>
      </c>
      <c r="P16" s="1"/>
      <c r="Q16" s="29">
        <f t="shared" si="2"/>
        <v>2.8195466090343846</v>
      </c>
      <c r="R16" s="5"/>
    </row>
    <row r="17" spans="1:18" ht="23.1" customHeight="1">
      <c r="A17" s="8">
        <v>2022</v>
      </c>
      <c r="E17" s="34">
        <f>+E34+E35+E36+E37</f>
        <v>39654181.769310147</v>
      </c>
      <c r="F17" s="5"/>
      <c r="G17" s="29">
        <f>((E17/E16)-1)*100</f>
        <v>15.210085231432991</v>
      </c>
      <c r="H17" s="5"/>
      <c r="I17" s="5"/>
      <c r="J17" s="34">
        <f>J37</f>
        <v>99519</v>
      </c>
      <c r="K17" s="5"/>
      <c r="L17" s="29">
        <f>((J17/J16)-1)*100</f>
        <v>4.1756516277609235</v>
      </c>
      <c r="M17" s="5"/>
      <c r="N17" s="5"/>
      <c r="O17" s="34">
        <f>+O34+O35+O36+O37</f>
        <v>1808422.6898524459</v>
      </c>
      <c r="P17" s="1"/>
      <c r="Q17" s="29">
        <f>((O17/O16)-1)*100</f>
        <v>7.4145575161942423</v>
      </c>
      <c r="R17" s="5"/>
    </row>
    <row r="18" spans="1:18" ht="23.1" customHeight="1">
      <c r="A18" s="8">
        <v>2023</v>
      </c>
      <c r="E18" s="34">
        <f>+E38+E39+E40+E41</f>
        <v>44947887.652105302</v>
      </c>
      <c r="F18" s="5"/>
      <c r="G18" s="29">
        <f>((E18/E17)-1)*100</f>
        <v>13.349678764251172</v>
      </c>
      <c r="H18" s="5"/>
      <c r="I18" s="5"/>
      <c r="J18" s="34">
        <f>J41</f>
        <v>102572</v>
      </c>
      <c r="K18" s="5"/>
      <c r="L18" s="29">
        <f>((J18/J17)-1)*100</f>
        <v>3.0677559059074211</v>
      </c>
      <c r="M18" s="5"/>
      <c r="N18" s="5"/>
      <c r="O18" s="34">
        <f>+O38+O39+O40+O41</f>
        <v>1874711.7646965731</v>
      </c>
      <c r="P18" s="1"/>
      <c r="Q18" s="29">
        <f>((O18/O17)-1)*100</f>
        <v>3.665574161178875</v>
      </c>
      <c r="R18" s="5"/>
    </row>
    <row r="19" spans="1:18" ht="23.1" customHeight="1">
      <c r="A19" s="8">
        <v>2024</v>
      </c>
      <c r="E19" s="34">
        <f>+E42+E43+E44+E45</f>
        <v>48321473.907434538</v>
      </c>
      <c r="F19" s="5"/>
      <c r="G19" s="29">
        <f>((E19/E18)-1)*100</f>
        <v>7.5055501638711997</v>
      </c>
      <c r="H19" s="5"/>
      <c r="I19" s="5"/>
      <c r="J19" s="34">
        <f>J45</f>
        <v>105881</v>
      </c>
      <c r="K19" s="5"/>
      <c r="L19" s="29">
        <f>((J19/J18)-1)*100</f>
        <v>3.2260265959521028</v>
      </c>
      <c r="M19" s="5"/>
      <c r="N19" s="5"/>
      <c r="O19" s="34">
        <f>+O42+O43+O44+O45</f>
        <v>1950868.082109228</v>
      </c>
      <c r="P19" s="1"/>
      <c r="Q19" s="29">
        <f>((O19/O18)-1)*100</f>
        <v>4.0622947402787046</v>
      </c>
      <c r="R19" s="5"/>
    </row>
    <row r="20" spans="1:18" ht="23.1" customHeight="1">
      <c r="A20" s="73">
        <v>2025</v>
      </c>
      <c r="C20" s="73"/>
      <c r="E20" s="34">
        <f>+E46+E47+E48+E49</f>
        <v>51599834.091794506</v>
      </c>
      <c r="F20" s="5"/>
      <c r="G20" s="29">
        <f>((E20/E19)-1)*100</f>
        <v>6.7844788646969967</v>
      </c>
      <c r="H20" s="5"/>
      <c r="I20" s="5"/>
      <c r="J20" s="34">
        <f>J49</f>
        <v>108633</v>
      </c>
      <c r="K20" s="5"/>
      <c r="L20" s="29">
        <f>((J20/J19)-1)*100</f>
        <v>2.5991443223996713</v>
      </c>
      <c r="M20" s="5"/>
      <c r="N20" s="5"/>
      <c r="O20" s="34">
        <f>+O46+O47+O48+O49</f>
        <v>2036771.1120209775</v>
      </c>
      <c r="P20" s="1"/>
      <c r="Q20" s="29">
        <f>((O20/O19)-1)*100</f>
        <v>4.4033233563836482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7503035.8706814703</v>
      </c>
      <c r="G22" s="3">
        <f>(E22/E16-1)*100</f>
        <v>-78.200901806913024</v>
      </c>
      <c r="H22" s="4">
        <f>(E22/E19-1)*100</f>
        <v>-84.472667607253825</v>
      </c>
      <c r="J22" s="7">
        <v>91081</v>
      </c>
      <c r="L22" s="3">
        <f>(J22/J16-1)*100</f>
        <v>-4.6571757563069198</v>
      </c>
      <c r="M22" s="4">
        <f>(J22/J19-1)*100</f>
        <v>-13.977956384998258</v>
      </c>
      <c r="O22" s="7">
        <v>394857.43156095</v>
      </c>
      <c r="Q22" s="3">
        <f>(O22/O16-1)*100</f>
        <v>-76.546724097693655</v>
      </c>
      <c r="R22" s="4">
        <f>(O22/O19-1)*100</f>
        <v>-79.759911232232554</v>
      </c>
    </row>
    <row r="23" spans="1:18" ht="23.1" hidden="1" customHeight="1">
      <c r="C23" s="8">
        <v>2</v>
      </c>
      <c r="E23" s="7">
        <v>7773931.7212716201</v>
      </c>
      <c r="G23" s="3">
        <f>(E23/E17-1)*100</f>
        <v>-80.395682436478481</v>
      </c>
      <c r="H23" s="4">
        <f t="shared" ref="H23:H47" si="3">(E23/E22-1)*100</f>
        <v>3.6104832131842901</v>
      </c>
      <c r="J23" s="7">
        <v>91026</v>
      </c>
      <c r="L23" s="3">
        <f>(J23/J17-1)*100</f>
        <v>-8.5340487746058518</v>
      </c>
      <c r="M23" s="4">
        <f t="shared" ref="M23:M47" si="4">(J23/J22-1)*100</f>
        <v>-6.038581043247282E-2</v>
      </c>
      <c r="O23" s="7">
        <v>396417.068475621</v>
      </c>
      <c r="Q23" s="3">
        <f>(O23/O17-1)*100</f>
        <v>-78.079401972778513</v>
      </c>
      <c r="R23" s="4">
        <f t="shared" ref="R23:R47" si="5">(O23/O22-1)*100</f>
        <v>0.39498735239842375</v>
      </c>
    </row>
    <row r="24" spans="1:18" ht="23.1" hidden="1" customHeight="1">
      <c r="C24" s="8">
        <v>3</v>
      </c>
      <c r="E24" s="7">
        <v>7942192.7790794196</v>
      </c>
      <c r="G24" s="3">
        <f>(E24/E18-1)*100</f>
        <v>-82.330220186203974</v>
      </c>
      <c r="H24" s="4">
        <f t="shared" si="3"/>
        <v>2.1644267513617477</v>
      </c>
      <c r="J24" s="7">
        <v>91455.525954569006</v>
      </c>
      <c r="L24" s="3">
        <f>(J24/J18-1)*100</f>
        <v>-10.837727689263144</v>
      </c>
      <c r="M24" s="4">
        <f t="shared" si="4"/>
        <v>0.47187172299014701</v>
      </c>
      <c r="O24" s="7">
        <v>397798.38407894701</v>
      </c>
      <c r="Q24" s="3">
        <f>(O24/O18-1)*100</f>
        <v>-78.780824254157721</v>
      </c>
      <c r="R24" s="4">
        <f t="shared" si="5"/>
        <v>0.3484500827973136</v>
      </c>
    </row>
    <row r="25" spans="1:18" ht="23.1" hidden="1" customHeight="1">
      <c r="C25" s="8">
        <v>4</v>
      </c>
      <c r="E25" s="7">
        <v>7890735.9851739705</v>
      </c>
      <c r="G25" s="3">
        <f>(E25/E19-1)*100</f>
        <v>-83.670332572450917</v>
      </c>
      <c r="H25" s="4">
        <f t="shared" si="3"/>
        <v>-0.64789152488203827</v>
      </c>
      <c r="J25" s="7">
        <v>91243</v>
      </c>
      <c r="L25" s="3">
        <f>(J25/J19-1)*100</f>
        <v>-13.824954429973268</v>
      </c>
      <c r="M25" s="4">
        <f t="shared" si="4"/>
        <v>-0.23238175315352105</v>
      </c>
      <c r="O25" s="7">
        <v>403509.67467072199</v>
      </c>
      <c r="Q25" s="3">
        <f>(O25/O19-1)*100</f>
        <v>-79.316403893672927</v>
      </c>
      <c r="R25" s="4">
        <f t="shared" si="5"/>
        <v>1.4357249351323542</v>
      </c>
    </row>
    <row r="26" spans="1:18" ht="23.1" customHeight="1">
      <c r="A26" s="8">
        <v>2020</v>
      </c>
      <c r="C26" s="8">
        <v>1</v>
      </c>
      <c r="E26" s="7">
        <v>7952678.1855775798</v>
      </c>
      <c r="G26" s="3">
        <f t="shared" ref="G26:G47" si="6">(E26/E22-1)*100</f>
        <v>5.9928050811153932</v>
      </c>
      <c r="H26" s="4">
        <f t="shared" si="3"/>
        <v>0.78499902315820602</v>
      </c>
      <c r="J26" s="7">
        <v>92539</v>
      </c>
      <c r="L26" s="3">
        <f t="shared" ref="L26:L47" si="7">(J26/J22-1)*100</f>
        <v>1.6007729383735292</v>
      </c>
      <c r="M26" s="4">
        <f t="shared" si="4"/>
        <v>1.420382933485298</v>
      </c>
      <c r="O26" s="7">
        <v>408257.640032258</v>
      </c>
      <c r="Q26" s="3">
        <f t="shared" ref="Q26:Q47" si="8">(O26/O22-1)*100</f>
        <v>3.3936827321026541</v>
      </c>
      <c r="R26" s="4">
        <f t="shared" si="5"/>
        <v>1.1766670440827687</v>
      </c>
    </row>
    <row r="27" spans="1:18" ht="23.1" customHeight="1">
      <c r="C27" s="8">
        <v>2</v>
      </c>
      <c r="E27" s="7">
        <v>7945235.4075995302</v>
      </c>
      <c r="G27" s="3">
        <f t="shared" si="6"/>
        <v>2.2035656147992189</v>
      </c>
      <c r="H27" s="4">
        <f t="shared" si="3"/>
        <v>-9.3588320869653074E-2</v>
      </c>
      <c r="J27" s="7">
        <v>91792</v>
      </c>
      <c r="L27" s="3">
        <f t="shared" si="7"/>
        <v>0.84151780809877952</v>
      </c>
      <c r="M27" s="4">
        <f t="shared" si="4"/>
        <v>-0.80722722311673545</v>
      </c>
      <c r="O27" s="7">
        <v>402550.24991169502</v>
      </c>
      <c r="Q27" s="3">
        <f t="shared" si="8"/>
        <v>1.5471537236422472</v>
      </c>
      <c r="R27" s="4">
        <f t="shared" si="5"/>
        <v>-1.3979873395907561</v>
      </c>
    </row>
    <row r="28" spans="1:18" ht="23.1" customHeight="1">
      <c r="C28" s="8">
        <v>3</v>
      </c>
      <c r="E28" s="7">
        <v>8464137.7966738492</v>
      </c>
      <c r="G28" s="3">
        <f t="shared" si="6"/>
        <v>6.571799906057274</v>
      </c>
      <c r="H28" s="4">
        <f t="shared" si="3"/>
        <v>6.5309882269566799</v>
      </c>
      <c r="J28" s="7">
        <v>92599</v>
      </c>
      <c r="L28" s="3">
        <f t="shared" si="7"/>
        <v>1.2503061280288552</v>
      </c>
      <c r="M28" s="4">
        <f t="shared" si="4"/>
        <v>0.87916158270873179</v>
      </c>
      <c r="O28" s="7">
        <v>410871.02055565797</v>
      </c>
      <c r="Q28" s="3">
        <f t="shared" si="8"/>
        <v>3.286246752102584</v>
      </c>
      <c r="R28" s="4">
        <f t="shared" si="5"/>
        <v>2.0670141543293719</v>
      </c>
    </row>
    <row r="29" spans="1:18" ht="23.1" customHeight="1">
      <c r="C29" s="8">
        <v>4</v>
      </c>
      <c r="E29" s="7">
        <v>8386591.7641806696</v>
      </c>
      <c r="G29" s="3">
        <f t="shared" si="6"/>
        <v>6.2840244552392788</v>
      </c>
      <c r="H29" s="4">
        <f t="shared" si="3"/>
        <v>-0.91617166870384681</v>
      </c>
      <c r="J29" s="7">
        <v>91973</v>
      </c>
      <c r="L29" s="3">
        <f t="shared" si="7"/>
        <v>0.80006137457120374</v>
      </c>
      <c r="M29" s="4">
        <f t="shared" si="4"/>
        <v>-0.67603321850128184</v>
      </c>
      <c r="O29" s="7">
        <v>415744.96707041102</v>
      </c>
      <c r="Q29" s="3">
        <f t="shared" si="8"/>
        <v>3.0322178544228029</v>
      </c>
      <c r="R29" s="4">
        <f t="shared" si="5"/>
        <v>1.186247330892698</v>
      </c>
    </row>
    <row r="30" spans="1:18" ht="23.1" customHeight="1">
      <c r="A30" s="8">
        <v>2021</v>
      </c>
      <c r="C30" s="8">
        <v>1</v>
      </c>
      <c r="E30" s="7">
        <v>8475402.4412405994</v>
      </c>
      <c r="G30" s="3">
        <f t="shared" si="6"/>
        <v>6.5729335887248164</v>
      </c>
      <c r="H30" s="4">
        <f t="shared" si="3"/>
        <v>1.0589602970689782</v>
      </c>
      <c r="J30" s="7">
        <v>92816</v>
      </c>
      <c r="L30" s="3">
        <f t="shared" si="7"/>
        <v>0.29933325408746381</v>
      </c>
      <c r="M30" s="4">
        <f t="shared" si="4"/>
        <v>0.91657334217651876</v>
      </c>
      <c r="O30" s="7">
        <v>418185.17637394799</v>
      </c>
      <c r="Q30" s="3">
        <f t="shared" si="8"/>
        <v>2.4316841543750689</v>
      </c>
      <c r="R30" s="4">
        <f t="shared" si="5"/>
        <v>0.5869486095603671</v>
      </c>
    </row>
    <row r="31" spans="1:18" ht="23.1" customHeight="1">
      <c r="C31" s="8">
        <v>2</v>
      </c>
      <c r="E31" s="7">
        <v>8358471.0631347299</v>
      </c>
      <c r="G31" s="3">
        <f t="shared" si="6"/>
        <v>5.2010498661870352</v>
      </c>
      <c r="H31" s="4">
        <f t="shared" si="3"/>
        <v>-1.379655761676768</v>
      </c>
      <c r="J31" s="7">
        <v>92073</v>
      </c>
      <c r="L31" s="3">
        <f t="shared" si="7"/>
        <v>0.30612689559001982</v>
      </c>
      <c r="M31" s="4">
        <f t="shared" si="4"/>
        <v>-0.80050853301154579</v>
      </c>
      <c r="O31" s="7">
        <v>406306.18146416498</v>
      </c>
      <c r="Q31" s="3">
        <f t="shared" si="8"/>
        <v>0.93303421207511228</v>
      </c>
      <c r="R31" s="4">
        <f t="shared" si="5"/>
        <v>-2.8406064061822778</v>
      </c>
    </row>
    <row r="32" spans="1:18" ht="23.1" customHeight="1">
      <c r="C32" s="8">
        <v>3</v>
      </c>
      <c r="E32" s="7">
        <v>8523701.3166142907</v>
      </c>
      <c r="G32" s="3">
        <f t="shared" si="6"/>
        <v>0.70371633084527208</v>
      </c>
      <c r="H32" s="4">
        <f t="shared" si="3"/>
        <v>1.9767999701322481</v>
      </c>
      <c r="J32" s="7">
        <v>94675</v>
      </c>
      <c r="L32" s="3">
        <f t="shared" si="7"/>
        <v>2.2419248587997709</v>
      </c>
      <c r="M32" s="4">
        <f t="shared" si="4"/>
        <v>2.8260184853322823</v>
      </c>
      <c r="O32" s="7">
        <v>422665.03825387399</v>
      </c>
      <c r="Q32" s="3">
        <f t="shared" si="8"/>
        <v>2.8704914944514437</v>
      </c>
      <c r="R32" s="4">
        <f t="shared" si="5"/>
        <v>4.0262387175007408</v>
      </c>
    </row>
    <row r="33" spans="1:18" ht="23.1" customHeight="1">
      <c r="C33" s="8">
        <v>4</v>
      </c>
      <c r="E33" s="7">
        <v>9061444.7376307696</v>
      </c>
      <c r="G33" s="3">
        <f t="shared" si="6"/>
        <v>8.0468084345349133</v>
      </c>
      <c r="H33" s="4">
        <f t="shared" si="3"/>
        <v>6.3088017874149971</v>
      </c>
      <c r="J33" s="7">
        <v>95530</v>
      </c>
      <c r="L33" s="3">
        <f t="shared" si="7"/>
        <v>3.8674393572026622</v>
      </c>
      <c r="M33" s="4">
        <f t="shared" si="4"/>
        <v>0.90308951676789651</v>
      </c>
      <c r="O33" s="7">
        <v>436435.41089358</v>
      </c>
      <c r="Q33" s="3">
        <f t="shared" si="8"/>
        <v>4.9767154053520501</v>
      </c>
      <c r="R33" s="4">
        <f t="shared" si="5"/>
        <v>3.2579871513845893</v>
      </c>
    </row>
    <row r="34" spans="1:18" ht="23.1" customHeight="1">
      <c r="A34" s="8">
        <v>2022</v>
      </c>
      <c r="C34" s="8">
        <v>1</v>
      </c>
      <c r="E34" s="7">
        <v>9235095.1045039408</v>
      </c>
      <c r="G34" s="3">
        <f t="shared" si="6"/>
        <v>8.9634995922640783</v>
      </c>
      <c r="H34" s="4">
        <f t="shared" si="3"/>
        <v>1.9163651261043135</v>
      </c>
      <c r="J34" s="7">
        <v>96680</v>
      </c>
      <c r="L34" s="3">
        <f t="shared" si="7"/>
        <v>4.1630753318393277</v>
      </c>
      <c r="M34" s="4">
        <f t="shared" si="4"/>
        <v>1.2038103213650064</v>
      </c>
      <c r="O34" s="7">
        <v>445367.583279863</v>
      </c>
      <c r="Q34" s="3">
        <f t="shared" si="8"/>
        <v>6.5000885831515198</v>
      </c>
      <c r="R34" s="4">
        <f t="shared" si="5"/>
        <v>2.0466195371257268</v>
      </c>
    </row>
    <row r="35" spans="1:18" ht="23.1" customHeight="1">
      <c r="C35" s="8">
        <v>2</v>
      </c>
      <c r="E35" s="7">
        <v>9930905.9871651996</v>
      </c>
      <c r="G35" s="3">
        <f t="shared" si="6"/>
        <v>18.812470751567687</v>
      </c>
      <c r="H35" s="4">
        <f t="shared" si="3"/>
        <v>7.5344203258059794</v>
      </c>
      <c r="J35" s="7">
        <v>97261</v>
      </c>
      <c r="L35" s="3">
        <f t="shared" si="7"/>
        <v>5.6346594549976592</v>
      </c>
      <c r="M35" s="4">
        <f t="shared" si="4"/>
        <v>0.60095159288373612</v>
      </c>
      <c r="O35" s="7">
        <v>451026.22477031598</v>
      </c>
      <c r="Q35" s="3">
        <f t="shared" si="8"/>
        <v>11.006488541473281</v>
      </c>
      <c r="R35" s="4">
        <f t="shared" si="5"/>
        <v>1.270555312710564</v>
      </c>
    </row>
    <row r="36" spans="1:18" ht="23.1" customHeight="1">
      <c r="C36" s="8">
        <v>3</v>
      </c>
      <c r="E36" s="7">
        <v>10062124.590572899</v>
      </c>
      <c r="G36" s="3">
        <f t="shared" si="6"/>
        <v>18.048770326570839</v>
      </c>
      <c r="H36" s="4">
        <f t="shared" si="3"/>
        <v>1.3213155333188009</v>
      </c>
      <c r="J36" s="7">
        <v>98041</v>
      </c>
      <c r="L36" s="3">
        <f t="shared" si="7"/>
        <v>3.5553208344335951</v>
      </c>
      <c r="M36" s="4">
        <f t="shared" si="4"/>
        <v>0.80196584448031238</v>
      </c>
      <c r="O36" s="7">
        <v>453736.893584123</v>
      </c>
      <c r="Q36" s="3">
        <f t="shared" si="8"/>
        <v>7.3514136533776142</v>
      </c>
      <c r="R36" s="4">
        <f t="shared" si="5"/>
        <v>0.60100026671119355</v>
      </c>
    </row>
    <row r="37" spans="1:18" ht="23.1" customHeight="1">
      <c r="C37" s="8">
        <v>4</v>
      </c>
      <c r="E37" s="7">
        <v>10426056.0870681</v>
      </c>
      <c r="G37" s="3">
        <f t="shared" si="6"/>
        <v>15.059533981047313</v>
      </c>
      <c r="H37" s="4">
        <f t="shared" si="3"/>
        <v>3.6168454606114064</v>
      </c>
      <c r="J37" s="7">
        <v>99519</v>
      </c>
      <c r="L37" s="3">
        <f t="shared" si="7"/>
        <v>4.1756516277609235</v>
      </c>
      <c r="M37" s="4">
        <f t="shared" si="4"/>
        <v>1.5075325629073655</v>
      </c>
      <c r="O37" s="7">
        <v>458291.98821814399</v>
      </c>
      <c r="Q37" s="3">
        <f t="shared" si="8"/>
        <v>5.007975241929552</v>
      </c>
      <c r="R37" s="4">
        <f t="shared" si="5"/>
        <v>1.0039066027978771</v>
      </c>
    </row>
    <row r="38" spans="1:18" ht="23.1" customHeight="1">
      <c r="A38" s="8">
        <v>2023</v>
      </c>
      <c r="C38" s="8">
        <v>1</v>
      </c>
      <c r="E38" s="7">
        <v>10891114.413587799</v>
      </c>
      <c r="G38" s="3">
        <f t="shared" si="6"/>
        <v>17.931805686291426</v>
      </c>
      <c r="H38" s="4">
        <f t="shared" si="3"/>
        <v>4.4605392742566696</v>
      </c>
      <c r="J38" s="7">
        <v>100207</v>
      </c>
      <c r="L38" s="3">
        <f t="shared" si="7"/>
        <v>3.6481175010343314</v>
      </c>
      <c r="M38" s="4">
        <f t="shared" si="4"/>
        <v>0.6913252745706755</v>
      </c>
      <c r="O38" s="7">
        <v>462559.11385659699</v>
      </c>
      <c r="Q38" s="3">
        <f t="shared" si="8"/>
        <v>3.8600767595451835</v>
      </c>
      <c r="R38" s="4">
        <f t="shared" si="5"/>
        <v>0.93109322182212129</v>
      </c>
    </row>
    <row r="39" spans="1:18" ht="23.1" customHeight="1">
      <c r="C39" s="8">
        <v>2</v>
      </c>
      <c r="E39" s="7">
        <v>11175361.7486965</v>
      </c>
      <c r="G39" s="3">
        <f t="shared" si="6"/>
        <v>12.531140292130916</v>
      </c>
      <c r="H39" s="4">
        <f t="shared" si="3"/>
        <v>2.60990128571299</v>
      </c>
      <c r="J39" s="7">
        <v>101203</v>
      </c>
      <c r="L39" s="3">
        <f t="shared" si="7"/>
        <v>4.0530119986428303</v>
      </c>
      <c r="M39" s="4">
        <f t="shared" si="4"/>
        <v>0.99394253894438123</v>
      </c>
      <c r="O39" s="7">
        <v>467163.316878927</v>
      </c>
      <c r="Q39" s="3">
        <f t="shared" si="8"/>
        <v>3.5778611580354891</v>
      </c>
      <c r="R39" s="4">
        <f t="shared" si="5"/>
        <v>0.99537613342917108</v>
      </c>
    </row>
    <row r="40" spans="1:18" ht="23.1" customHeight="1">
      <c r="C40" s="8">
        <v>3</v>
      </c>
      <c r="E40" s="7">
        <v>11377880.265203601</v>
      </c>
      <c r="G40" s="3">
        <f t="shared" si="6"/>
        <v>13.076320639712801</v>
      </c>
      <c r="H40" s="4">
        <f t="shared" si="3"/>
        <v>1.8121875699524725</v>
      </c>
      <c r="J40" s="7">
        <v>101964</v>
      </c>
      <c r="L40" s="3">
        <f t="shared" si="7"/>
        <v>4.0013871747534235</v>
      </c>
      <c r="M40" s="4">
        <f t="shared" si="4"/>
        <v>0.75195399345868719</v>
      </c>
      <c r="O40" s="7">
        <v>471173.21951645002</v>
      </c>
      <c r="Q40" s="3">
        <f t="shared" si="8"/>
        <v>3.8428274576914667</v>
      </c>
      <c r="R40" s="4">
        <f t="shared" si="5"/>
        <v>0.85835135008305308</v>
      </c>
    </row>
    <row r="41" spans="1:18" ht="23.1" customHeight="1">
      <c r="C41" s="8">
        <v>4</v>
      </c>
      <c r="E41" s="7">
        <v>11503531.224617399</v>
      </c>
      <c r="G41" s="3">
        <f t="shared" si="6"/>
        <v>10.334446012483479</v>
      </c>
      <c r="H41" s="4">
        <f t="shared" si="3"/>
        <v>1.1043441878894722</v>
      </c>
      <c r="J41" s="7">
        <v>102572</v>
      </c>
      <c r="L41" s="3">
        <f t="shared" si="7"/>
        <v>3.0677559059074211</v>
      </c>
      <c r="M41" s="4">
        <f t="shared" si="4"/>
        <v>0.59628888627358823</v>
      </c>
      <c r="O41" s="7">
        <v>473816.11444459902</v>
      </c>
      <c r="Q41" s="3">
        <f t="shared" si="8"/>
        <v>3.387387653625229</v>
      </c>
      <c r="R41" s="4">
        <f t="shared" si="5"/>
        <v>0.56091789997345654</v>
      </c>
    </row>
    <row r="42" spans="1:18" ht="23.1" customHeight="1">
      <c r="A42" s="8">
        <v>2024</v>
      </c>
      <c r="C42" s="8">
        <v>1</v>
      </c>
      <c r="E42" s="7">
        <v>11716768.368651699</v>
      </c>
      <c r="G42" s="3">
        <f t="shared" si="6"/>
        <v>7.5809868826078208</v>
      </c>
      <c r="H42" s="4">
        <f t="shared" si="3"/>
        <v>1.8536668425602754</v>
      </c>
      <c r="J42" s="7">
        <v>103381</v>
      </c>
      <c r="L42" s="3">
        <f t="shared" si="7"/>
        <v>3.1674433921781819</v>
      </c>
      <c r="M42" s="4">
        <f t="shared" si="4"/>
        <v>0.78871426900128938</v>
      </c>
      <c r="O42" s="7">
        <v>479551.95045139198</v>
      </c>
      <c r="Q42" s="3">
        <f t="shared" si="8"/>
        <v>3.6736572874149775</v>
      </c>
      <c r="R42" s="4">
        <f t="shared" si="5"/>
        <v>1.2105616149244769</v>
      </c>
    </row>
    <row r="43" spans="1:18" ht="23.1" customHeight="1">
      <c r="C43" s="8">
        <v>2</v>
      </c>
      <c r="E43" s="7">
        <v>12126664.4989009</v>
      </c>
      <c r="G43" s="3">
        <f t="shared" si="6"/>
        <v>8.5125007279103002</v>
      </c>
      <c r="H43" s="4">
        <f t="shared" si="3"/>
        <v>3.4983718833759614</v>
      </c>
      <c r="J43" s="7">
        <v>104418</v>
      </c>
      <c r="L43" s="3">
        <f t="shared" si="7"/>
        <v>3.1767832969378462</v>
      </c>
      <c r="M43" s="4">
        <f t="shared" si="4"/>
        <v>1.0030856733829197</v>
      </c>
      <c r="O43" s="7">
        <v>486937.18298169301</v>
      </c>
      <c r="Q43" s="3">
        <f t="shared" si="8"/>
        <v>4.232752313446464</v>
      </c>
      <c r="R43" s="4">
        <f t="shared" si="5"/>
        <v>1.5400276285706838</v>
      </c>
    </row>
    <row r="44" spans="1:18" ht="23.1" customHeight="1">
      <c r="C44" s="8">
        <v>3</v>
      </c>
      <c r="E44" s="7">
        <v>12152433.4052871</v>
      </c>
      <c r="G44" s="3">
        <f t="shared" si="6"/>
        <v>6.8075346376448964</v>
      </c>
      <c r="H44" s="4">
        <f t="shared" si="3"/>
        <v>0.21249789163817479</v>
      </c>
      <c r="J44" s="7">
        <v>105357</v>
      </c>
      <c r="L44" s="3">
        <f t="shared" si="7"/>
        <v>3.3276450511945388</v>
      </c>
      <c r="M44" s="4">
        <f t="shared" si="4"/>
        <v>0.89927024076308371</v>
      </c>
      <c r="O44" s="7">
        <v>491070.65124931303</v>
      </c>
      <c r="Q44" s="3">
        <f t="shared" si="8"/>
        <v>4.2229547242271348</v>
      </c>
      <c r="R44" s="4">
        <f t="shared" si="5"/>
        <v>0.84887094518215633</v>
      </c>
    </row>
    <row r="45" spans="1:18" ht="23.1" customHeight="1">
      <c r="C45" s="8">
        <v>4</v>
      </c>
      <c r="E45" s="7">
        <v>12325607.634594835</v>
      </c>
      <c r="G45" s="3">
        <f t="shared" si="6"/>
        <v>7.14629615833271</v>
      </c>
      <c r="H45" s="4">
        <f t="shared" si="3"/>
        <v>1.4250168960596277</v>
      </c>
      <c r="J45" s="7">
        <v>105881</v>
      </c>
      <c r="L45" s="3">
        <f t="shared" si="7"/>
        <v>3.2260265959521028</v>
      </c>
      <c r="M45" s="4">
        <f t="shared" si="4"/>
        <v>0.49735660658523084</v>
      </c>
      <c r="O45" s="7">
        <v>493308.2974268301</v>
      </c>
      <c r="Q45" s="3">
        <f t="shared" si="8"/>
        <v>4.1138708431391224</v>
      </c>
      <c r="R45" s="4">
        <f t="shared" si="5"/>
        <v>0.45566685197422352</v>
      </c>
    </row>
    <row r="46" spans="1:18" ht="23.1" customHeight="1">
      <c r="A46" s="8">
        <v>2025</v>
      </c>
      <c r="C46" s="62">
        <v>1</v>
      </c>
      <c r="E46" s="7">
        <v>12624528.654505624</v>
      </c>
      <c r="G46" s="3">
        <f t="shared" si="6"/>
        <v>7.7475312073476132</v>
      </c>
      <c r="H46" s="4">
        <f t="shared" si="3"/>
        <v>2.4252031118676243</v>
      </c>
      <c r="J46" s="7">
        <v>107364</v>
      </c>
      <c r="L46" s="3">
        <f t="shared" si="7"/>
        <v>3.8527388978632393</v>
      </c>
      <c r="M46" s="4">
        <f t="shared" si="4"/>
        <v>1.400629008037324</v>
      </c>
      <c r="O46" s="7">
        <v>497698.63142616092</v>
      </c>
      <c r="Q46" s="3">
        <f t="shared" si="8"/>
        <v>3.7840907450564787</v>
      </c>
      <c r="R46" s="4">
        <f t="shared" si="5"/>
        <v>0.88997773243049139</v>
      </c>
    </row>
    <row r="47" spans="1:18" ht="23.1" customHeight="1">
      <c r="A47" s="61"/>
      <c r="B47" s="13"/>
      <c r="C47" s="61">
        <v>2</v>
      </c>
      <c r="D47" s="13"/>
      <c r="E47" s="64">
        <v>12963618.268227505</v>
      </c>
      <c r="F47" s="13"/>
      <c r="G47" s="65">
        <f t="shared" si="6"/>
        <v>6.9017640374437805</v>
      </c>
      <c r="H47" s="4">
        <f t="shared" si="3"/>
        <v>2.6859586048851192</v>
      </c>
      <c r="I47" s="13"/>
      <c r="J47" s="64">
        <v>108276</v>
      </c>
      <c r="K47" s="13"/>
      <c r="L47" s="65">
        <f t="shared" si="7"/>
        <v>3.6947652703556821</v>
      </c>
      <c r="M47" s="4">
        <f t="shared" si="4"/>
        <v>0.84944674192466429</v>
      </c>
      <c r="N47" s="13"/>
      <c r="O47" s="64">
        <v>506557.14328363322</v>
      </c>
      <c r="P47" s="66"/>
      <c r="Q47" s="65">
        <f t="shared" si="8"/>
        <v>4.0292590066340894</v>
      </c>
      <c r="R47" s="4">
        <f t="shared" si="5"/>
        <v>1.7798947592216896</v>
      </c>
    </row>
    <row r="48" spans="1:18" ht="23.1" customHeight="1">
      <c r="A48" s="70"/>
      <c r="B48" s="13"/>
      <c r="C48" s="70">
        <v>3</v>
      </c>
      <c r="D48" s="13"/>
      <c r="E48" s="64">
        <v>12876005.472948372</v>
      </c>
      <c r="F48" s="13"/>
      <c r="G48" s="65">
        <f t="shared" ref="G48:G49" si="9">(E48/E44-1)*100</f>
        <v>5.9541331643625517</v>
      </c>
      <c r="H48" s="4">
        <f t="shared" ref="H48:H49" si="10">(E48/E47-1)*100</f>
        <v>-0.67583597006911633</v>
      </c>
      <c r="I48" s="13"/>
      <c r="J48" s="64">
        <v>107991</v>
      </c>
      <c r="K48" s="13"/>
      <c r="L48" s="65">
        <f t="shared" ref="L48:L49" si="11">(J48/J44-1)*100</f>
        <v>2.5000711865372116</v>
      </c>
      <c r="M48" s="4">
        <f t="shared" ref="M48:M49" si="12">(J48/J47-1)*100</f>
        <v>-0.26321622520225629</v>
      </c>
      <c r="N48" s="13"/>
      <c r="O48" s="64">
        <v>510761.35488885816</v>
      </c>
      <c r="P48" s="66"/>
      <c r="Q48" s="65">
        <f t="shared" ref="Q48:Q49" si="13">(O48/O44-1)*100</f>
        <v>4.0097496336730432</v>
      </c>
      <c r="R48" s="4">
        <f t="shared" ref="R48:R49" si="14">(O48/O47-1)*100</f>
        <v>0.82995801381304801</v>
      </c>
    </row>
    <row r="49" spans="1:18" ht="23.1" customHeight="1" thickBot="1">
      <c r="A49" s="27"/>
      <c r="B49" s="23"/>
      <c r="C49" s="27" t="s">
        <v>121</v>
      </c>
      <c r="D49" s="23"/>
      <c r="E49" s="24">
        <v>13135681.696113002</v>
      </c>
      <c r="F49" s="23"/>
      <c r="G49" s="32">
        <f t="shared" si="9"/>
        <v>6.5722849983030018</v>
      </c>
      <c r="H49" s="33">
        <f t="shared" si="10"/>
        <v>2.0167452065020575</v>
      </c>
      <c r="I49" s="23"/>
      <c r="J49" s="24">
        <v>108633</v>
      </c>
      <c r="K49" s="23"/>
      <c r="L49" s="32">
        <f t="shared" si="11"/>
        <v>2.5991443223996713</v>
      </c>
      <c r="M49" s="33">
        <f t="shared" si="12"/>
        <v>0.59449398560991185</v>
      </c>
      <c r="N49" s="23"/>
      <c r="O49" s="24">
        <v>521753.98242232512</v>
      </c>
      <c r="P49" s="25"/>
      <c r="Q49" s="32">
        <f t="shared" si="13"/>
        <v>5.7663098601568263</v>
      </c>
      <c r="R49" s="33">
        <f t="shared" si="14"/>
        <v>2.1522042394650054</v>
      </c>
    </row>
  </sheetData>
  <sheetProtection algorithmName="SHA-512" hashValue="0U6yrJ2bMyojfEamV/ZcMc6Lpim4AOpCStBbiGKxCUJoBvlARPLExlqkkbrzpSOvUw7F5arKw/x8b6dwPcNm2w==" saltValue="Lk7h4MX2sUGRXHC6J77wv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&amp;C&amp;"Arial,Bold"&amp;[29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400C-F773-47BC-AEB4-925413C9592C}">
  <sheetPr codeName="Sheet18">
    <tabColor rgb="FF00B05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473</v>
      </c>
      <c r="B11" s="35"/>
      <c r="C11" s="35" t="s">
        <v>59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44610285.256556302</v>
      </c>
      <c r="F14" s="5"/>
      <c r="G14" s="29"/>
      <c r="H14" s="5"/>
      <c r="I14" s="5"/>
      <c r="J14" s="34">
        <f>J25</f>
        <v>39646</v>
      </c>
      <c r="K14" s="5"/>
      <c r="L14" s="29"/>
      <c r="M14" s="5"/>
      <c r="N14" s="5"/>
      <c r="O14" s="34">
        <f>+O22+O23+O24+O25</f>
        <v>928886.8699347151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38654316.874778174</v>
      </c>
      <c r="F15" s="5"/>
      <c r="G15" s="29">
        <f t="shared" ref="G15:G16" si="0">((E15/E14)-1)*100</f>
        <v>-13.351110282135636</v>
      </c>
      <c r="H15" s="5"/>
      <c r="I15" s="5"/>
      <c r="J15" s="34">
        <f>J29</f>
        <v>38853</v>
      </c>
      <c r="K15" s="5"/>
      <c r="L15" s="29">
        <f t="shared" ref="L15:L16" si="1">((J15/J14)-1)*100</f>
        <v>-2.0002017858043675</v>
      </c>
      <c r="M15" s="5"/>
      <c r="N15" s="5"/>
      <c r="O15" s="34">
        <f>+O26+O27+O28+O29</f>
        <v>895692.50417490397</v>
      </c>
      <c r="P15" s="1"/>
      <c r="Q15" s="29">
        <f t="shared" ref="Q15:Q16" si="2">((O15/O14)-1)*100</f>
        <v>-3.5735638896633448</v>
      </c>
      <c r="R15" s="5"/>
    </row>
    <row r="16" spans="1:19" ht="23.1" customHeight="1">
      <c r="A16" s="8">
        <v>2021</v>
      </c>
      <c r="E16" s="34">
        <f>+E30+E31+E32+E33</f>
        <v>40817223.476115845</v>
      </c>
      <c r="F16" s="5"/>
      <c r="G16" s="29">
        <f t="shared" si="0"/>
        <v>5.5955111258193302</v>
      </c>
      <c r="H16" s="5"/>
      <c r="I16" s="5"/>
      <c r="J16" s="34">
        <f>J33</f>
        <v>41676</v>
      </c>
      <c r="K16" s="5"/>
      <c r="L16" s="29">
        <f t="shared" si="1"/>
        <v>7.2658481970504285</v>
      </c>
      <c r="M16" s="5"/>
      <c r="N16" s="5"/>
      <c r="O16" s="34">
        <f>+O30+O31+O32+O33</f>
        <v>884922.53367689194</v>
      </c>
      <c r="P16" s="1"/>
      <c r="Q16" s="29">
        <f t="shared" si="2"/>
        <v>-1.2024182906312353</v>
      </c>
      <c r="R16" s="5"/>
    </row>
    <row r="17" spans="1:18" ht="23.1" customHeight="1">
      <c r="A17" s="8">
        <v>2022</v>
      </c>
      <c r="E17" s="34">
        <f>+E34+E35+E36+E37</f>
        <v>58539310.824485697</v>
      </c>
      <c r="F17" s="5"/>
      <c r="G17" s="29">
        <f>((E17/E16)-1)*100</f>
        <v>43.418159882285742</v>
      </c>
      <c r="H17" s="5"/>
      <c r="I17" s="5"/>
      <c r="J17" s="34">
        <f>J37</f>
        <v>42346</v>
      </c>
      <c r="K17" s="5"/>
      <c r="L17" s="29">
        <f>((J17/J16)-1)*100</f>
        <v>1.6076398886649468</v>
      </c>
      <c r="M17" s="5"/>
      <c r="N17" s="5"/>
      <c r="O17" s="34">
        <f>+O34+O35+O36+O37</f>
        <v>941900.07296125498</v>
      </c>
      <c r="P17" s="1"/>
      <c r="Q17" s="29">
        <f>((O17/O16)-1)*100</f>
        <v>6.4387036283977128</v>
      </c>
      <c r="R17" s="5"/>
    </row>
    <row r="18" spans="1:18" ht="23.1" customHeight="1">
      <c r="A18" s="8">
        <v>2023</v>
      </c>
      <c r="E18" s="34">
        <f>+E38+E39+E40+E41</f>
        <v>66748486.314775802</v>
      </c>
      <c r="F18" s="5"/>
      <c r="G18" s="29">
        <f>((E18/E17)-1)*100</f>
        <v>14.023355202973086</v>
      </c>
      <c r="H18" s="5"/>
      <c r="I18" s="5"/>
      <c r="J18" s="34">
        <f>J41</f>
        <v>42716</v>
      </c>
      <c r="K18" s="5"/>
      <c r="L18" s="29">
        <f>((J18/J17)-1)*100</f>
        <v>0.87375430973408719</v>
      </c>
      <c r="M18" s="5"/>
      <c r="N18" s="5"/>
      <c r="O18" s="34">
        <f>+O38+O39+O40+O41</f>
        <v>952185.94870022708</v>
      </c>
      <c r="P18" s="1"/>
      <c r="Q18" s="29">
        <f>((O18/O17)-1)*100</f>
        <v>1.0920347109257822</v>
      </c>
      <c r="R18" s="5"/>
    </row>
    <row r="19" spans="1:18" ht="23.1" customHeight="1">
      <c r="A19" s="8">
        <v>2024</v>
      </c>
      <c r="E19" s="34">
        <f>+E42+E43+E44+E45</f>
        <v>70401624.620814621</v>
      </c>
      <c r="F19" s="5"/>
      <c r="G19" s="29">
        <f>((E19/E18)-1)*100</f>
        <v>5.4729904867222956</v>
      </c>
      <c r="H19" s="5"/>
      <c r="I19" s="5"/>
      <c r="J19" s="34">
        <f>J45</f>
        <v>44182</v>
      </c>
      <c r="K19" s="5"/>
      <c r="L19" s="29">
        <f>((J19/J18)-1)*100</f>
        <v>3.4319692855136141</v>
      </c>
      <c r="M19" s="5"/>
      <c r="N19" s="5"/>
      <c r="O19" s="34">
        <f>+O42+O43+O44+O45</f>
        <v>982101.03194909869</v>
      </c>
      <c r="P19" s="1"/>
      <c r="Q19" s="29">
        <f>((O19/O18)-1)*100</f>
        <v>3.1417270218812687</v>
      </c>
      <c r="R19" s="5"/>
    </row>
    <row r="20" spans="1:18" ht="23.1" customHeight="1">
      <c r="A20" s="73">
        <v>2025</v>
      </c>
      <c r="C20" s="73"/>
      <c r="E20" s="34">
        <f>+E46+E47+E48+E49</f>
        <v>75049103.506896779</v>
      </c>
      <c r="F20" s="5"/>
      <c r="G20" s="29">
        <f>((E20/E19)-1)*100</f>
        <v>6.6013801685879114</v>
      </c>
      <c r="H20" s="5"/>
      <c r="I20" s="5"/>
      <c r="J20" s="34">
        <f>J49</f>
        <v>45898</v>
      </c>
      <c r="K20" s="5"/>
      <c r="L20" s="29">
        <f>((J20/J19)-1)*100</f>
        <v>3.8839346340138414</v>
      </c>
      <c r="M20" s="5"/>
      <c r="N20" s="5"/>
      <c r="O20" s="34">
        <f>+O46+O47+O48+O49</f>
        <v>1028453.3512601177</v>
      </c>
      <c r="P20" s="1"/>
      <c r="Q20" s="29">
        <f>((O20/O19)-1)*100</f>
        <v>4.719709867224875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10950675.0647127</v>
      </c>
      <c r="G22" s="3">
        <f>(E22/E16-1)*100</f>
        <v>-73.171435653577774</v>
      </c>
      <c r="H22" s="4">
        <f>(E22/E19-1)*100</f>
        <v>-84.445422781514807</v>
      </c>
      <c r="J22" s="7">
        <v>38592</v>
      </c>
      <c r="L22" s="3">
        <f>(J22/J16-1)*100</f>
        <v>-7.3999424128995077</v>
      </c>
      <c r="M22" s="4">
        <f>(J22/J19-1)*100</f>
        <v>-12.652211307772399</v>
      </c>
      <c r="O22" s="7">
        <v>223365.46178040601</v>
      </c>
      <c r="Q22" s="3">
        <f>(O22/O16-1)*100</f>
        <v>-74.75875533959875</v>
      </c>
      <c r="R22" s="4">
        <f>(O22/O19-1)*100</f>
        <v>-77.25636624807224</v>
      </c>
    </row>
    <row r="23" spans="1:18" ht="23.1" hidden="1" customHeight="1">
      <c r="C23" s="8">
        <v>2</v>
      </c>
      <c r="E23" s="7">
        <v>10947664.5582262</v>
      </c>
      <c r="G23" s="3">
        <f>(E23/E17-1)*100</f>
        <v>-81.29861044819981</v>
      </c>
      <c r="H23" s="4">
        <f t="shared" ref="H23:H47" si="3">(E23/E22-1)*100</f>
        <v>-2.7491515077460171E-2</v>
      </c>
      <c r="J23" s="7">
        <v>39914</v>
      </c>
      <c r="L23" s="3">
        <f>(J23/J17-1)*100</f>
        <v>-5.7431634629008688</v>
      </c>
      <c r="M23" s="4">
        <f t="shared" ref="M23:M47" si="4">(J23/J22-1)*100</f>
        <v>3.425580431177444</v>
      </c>
      <c r="O23" s="7">
        <v>232469.67530762899</v>
      </c>
      <c r="Q23" s="3">
        <f>(O23/O17-1)*100</f>
        <v>-75.319072374974567</v>
      </c>
      <c r="R23" s="4">
        <f t="shared" ref="R23:R47" si="5">(O23/O22-1)*100</f>
        <v>4.0759271619949411</v>
      </c>
    </row>
    <row r="24" spans="1:18" ht="23.1" hidden="1" customHeight="1">
      <c r="C24" s="8">
        <v>3</v>
      </c>
      <c r="E24" s="7">
        <v>11355868.745201901</v>
      </c>
      <c r="G24" s="3">
        <f>(E24/E18-1)*100</f>
        <v>-82.987076753097682</v>
      </c>
      <c r="H24" s="4">
        <f t="shared" si="3"/>
        <v>3.7286873817208077</v>
      </c>
      <c r="J24" s="7">
        <v>39570</v>
      </c>
      <c r="L24" s="3">
        <f>(J24/J18-1)*100</f>
        <v>-7.3649218091581652</v>
      </c>
      <c r="M24" s="4">
        <f t="shared" si="4"/>
        <v>-0.8618529839154232</v>
      </c>
      <c r="O24" s="7">
        <v>236152.482619432</v>
      </c>
      <c r="Q24" s="3">
        <f>(O24/O18-1)*100</f>
        <v>-75.198911206178806</v>
      </c>
      <c r="R24" s="4">
        <f t="shared" si="5"/>
        <v>1.5842097714162229</v>
      </c>
    </row>
    <row r="25" spans="1:18" ht="23.1" hidden="1" customHeight="1">
      <c r="C25" s="8">
        <v>4</v>
      </c>
      <c r="E25" s="7">
        <v>11356076.888415501</v>
      </c>
      <c r="G25" s="3">
        <f>(E25/E19-1)*100</f>
        <v>-83.869581206996727</v>
      </c>
      <c r="H25" s="4">
        <f t="shared" si="3"/>
        <v>1.8329131682426336E-3</v>
      </c>
      <c r="J25" s="7">
        <v>39646</v>
      </c>
      <c r="L25" s="3">
        <f>(J25/J19-1)*100</f>
        <v>-10.266624417183468</v>
      </c>
      <c r="M25" s="4">
        <f t="shared" si="4"/>
        <v>0.19206469547636829</v>
      </c>
      <c r="O25" s="7">
        <v>236899.25022724801</v>
      </c>
      <c r="Q25" s="3">
        <f>(O25/O19-1)*100</f>
        <v>-75.878321830383101</v>
      </c>
      <c r="R25" s="4">
        <f t="shared" si="5"/>
        <v>0.31622263697284048</v>
      </c>
    </row>
    <row r="26" spans="1:18" ht="23.1" customHeight="1">
      <c r="A26" s="8">
        <v>2020</v>
      </c>
      <c r="C26" s="8">
        <v>1</v>
      </c>
      <c r="E26" s="7">
        <v>10652583.6945154</v>
      </c>
      <c r="G26" s="3">
        <f t="shared" ref="G26:G47" si="6">(E26/E22-1)*100</f>
        <v>-2.722127799754237</v>
      </c>
      <c r="H26" s="4">
        <f t="shared" si="3"/>
        <v>-6.1948611374562308</v>
      </c>
      <c r="J26" s="7">
        <v>39093</v>
      </c>
      <c r="L26" s="3">
        <f t="shared" ref="L26:L47" si="7">(J26/J22-1)*100</f>
        <v>1.2981965174129417</v>
      </c>
      <c r="M26" s="4">
        <f t="shared" si="4"/>
        <v>-1.3948443726983784</v>
      </c>
      <c r="O26" s="7">
        <v>222184.205153032</v>
      </c>
      <c r="Q26" s="3">
        <f t="shared" ref="Q26:Q47" si="8">(O26/O22-1)*100</f>
        <v>-0.52884479899373282</v>
      </c>
      <c r="R26" s="4">
        <f t="shared" si="5"/>
        <v>-6.2115203235554528</v>
      </c>
    </row>
    <row r="27" spans="1:18" ht="23.1" customHeight="1">
      <c r="C27" s="8">
        <v>2</v>
      </c>
      <c r="E27" s="7">
        <v>7373266.2128040697</v>
      </c>
      <c r="G27" s="3">
        <f t="shared" si="6"/>
        <v>-32.6498709054461</v>
      </c>
      <c r="H27" s="4">
        <f t="shared" si="3"/>
        <v>-30.78424517236812</v>
      </c>
      <c r="J27" s="7">
        <v>38802</v>
      </c>
      <c r="L27" s="3">
        <f t="shared" si="7"/>
        <v>-2.7859898782382153</v>
      </c>
      <c r="M27" s="4">
        <f t="shared" si="4"/>
        <v>-0.744378789041511</v>
      </c>
      <c r="O27" s="7">
        <v>218683.03926029301</v>
      </c>
      <c r="Q27" s="3">
        <f t="shared" si="8"/>
        <v>-5.9305094434755956</v>
      </c>
      <c r="R27" s="4">
        <f t="shared" si="5"/>
        <v>-1.5757942335853814</v>
      </c>
    </row>
    <row r="28" spans="1:18" ht="23.1" customHeight="1">
      <c r="C28" s="8">
        <v>3</v>
      </c>
      <c r="E28" s="7">
        <v>10587722.6061032</v>
      </c>
      <c r="G28" s="3">
        <f t="shared" si="6"/>
        <v>-6.7643097708685485</v>
      </c>
      <c r="H28" s="4">
        <f t="shared" si="3"/>
        <v>43.596098398252003</v>
      </c>
      <c r="J28" s="7">
        <v>39420</v>
      </c>
      <c r="L28" s="3">
        <f t="shared" si="7"/>
        <v>-0.37907505686125553</v>
      </c>
      <c r="M28" s="4">
        <f t="shared" si="4"/>
        <v>1.5927014071439594</v>
      </c>
      <c r="O28" s="7">
        <v>227790.283807056</v>
      </c>
      <c r="Q28" s="3">
        <f t="shared" si="8"/>
        <v>-3.5410166853303782</v>
      </c>
      <c r="R28" s="4">
        <f t="shared" si="5"/>
        <v>4.1645865987452568</v>
      </c>
    </row>
    <row r="29" spans="1:18" ht="23.1" customHeight="1">
      <c r="C29" s="8">
        <v>4</v>
      </c>
      <c r="E29" s="7">
        <v>10040744.3613555</v>
      </c>
      <c r="G29" s="3">
        <f t="shared" si="6"/>
        <v>-11.582631396250854</v>
      </c>
      <c r="H29" s="4">
        <f t="shared" si="3"/>
        <v>-5.1661557928652124</v>
      </c>
      <c r="J29" s="7">
        <v>38853</v>
      </c>
      <c r="L29" s="3">
        <f t="shared" si="7"/>
        <v>-2.0002017858043675</v>
      </c>
      <c r="M29" s="4">
        <f t="shared" si="4"/>
        <v>-1.4383561643835585</v>
      </c>
      <c r="O29" s="7">
        <v>227034.97595452299</v>
      </c>
      <c r="Q29" s="3">
        <f t="shared" si="8"/>
        <v>-4.1639111408172891</v>
      </c>
      <c r="R29" s="4">
        <f t="shared" si="5"/>
        <v>-0.33158036414440151</v>
      </c>
    </row>
    <row r="30" spans="1:18" ht="23.1" customHeight="1">
      <c r="A30" s="8">
        <v>2021</v>
      </c>
      <c r="C30" s="8">
        <v>1</v>
      </c>
      <c r="E30" s="7">
        <v>10061413.2089762</v>
      </c>
      <c r="G30" s="3">
        <f t="shared" si="6"/>
        <v>-5.5495502545881976</v>
      </c>
      <c r="H30" s="4">
        <f t="shared" si="3"/>
        <v>0.20584975452864196</v>
      </c>
      <c r="J30" s="7">
        <v>38233</v>
      </c>
      <c r="L30" s="3">
        <f t="shared" si="7"/>
        <v>-2.1998823318752692</v>
      </c>
      <c r="M30" s="4">
        <f t="shared" si="4"/>
        <v>-1.5957583712969403</v>
      </c>
      <c r="O30" s="7">
        <v>213859.13727163599</v>
      </c>
      <c r="Q30" s="3">
        <f t="shared" si="8"/>
        <v>-3.7469215580207549</v>
      </c>
      <c r="R30" s="4">
        <f t="shared" si="5"/>
        <v>-5.8034400327490632</v>
      </c>
    </row>
    <row r="31" spans="1:18" ht="23.1" customHeight="1">
      <c r="C31" s="8">
        <v>2</v>
      </c>
      <c r="E31" s="7">
        <v>9258905.3614303507</v>
      </c>
      <c r="G31" s="3">
        <f t="shared" si="6"/>
        <v>25.574000642371608</v>
      </c>
      <c r="H31" s="4">
        <f t="shared" si="3"/>
        <v>-7.976094718283699</v>
      </c>
      <c r="J31" s="7">
        <v>37624</v>
      </c>
      <c r="L31" s="3">
        <f t="shared" si="7"/>
        <v>-3.0359259831967411</v>
      </c>
      <c r="M31" s="4">
        <f t="shared" si="4"/>
        <v>-1.5928648026573899</v>
      </c>
      <c r="O31" s="7">
        <v>208572.213011541</v>
      </c>
      <c r="Q31" s="3">
        <f t="shared" si="8"/>
        <v>-4.6235072838535674</v>
      </c>
      <c r="R31" s="4">
        <f t="shared" si="5"/>
        <v>-2.4721526176268771</v>
      </c>
    </row>
    <row r="32" spans="1:18" ht="23.1" customHeight="1">
      <c r="C32" s="8">
        <v>3</v>
      </c>
      <c r="E32" s="7">
        <v>10052915.404411601</v>
      </c>
      <c r="G32" s="3">
        <f t="shared" si="6"/>
        <v>-5.051201486741963</v>
      </c>
      <c r="H32" s="4">
        <f t="shared" si="3"/>
        <v>8.5756362332943148</v>
      </c>
      <c r="J32" s="7">
        <v>40774</v>
      </c>
      <c r="L32" s="3">
        <f t="shared" si="7"/>
        <v>3.4348046676813793</v>
      </c>
      <c r="M32" s="4">
        <f t="shared" si="4"/>
        <v>8.372315543270247</v>
      </c>
      <c r="O32" s="7">
        <v>224550.62367962999</v>
      </c>
      <c r="Q32" s="3">
        <f t="shared" si="8"/>
        <v>-1.4222117261902478</v>
      </c>
      <c r="R32" s="4">
        <f t="shared" si="5"/>
        <v>7.6608530145886977</v>
      </c>
    </row>
    <row r="33" spans="1:18" ht="23.1" customHeight="1">
      <c r="C33" s="8">
        <v>4</v>
      </c>
      <c r="E33" s="7">
        <v>11443989.501297699</v>
      </c>
      <c r="G33" s="3">
        <f t="shared" si="6"/>
        <v>13.975509080212856</v>
      </c>
      <c r="H33" s="4">
        <f t="shared" si="3"/>
        <v>13.837519176533043</v>
      </c>
      <c r="J33" s="7">
        <v>41676</v>
      </c>
      <c r="L33" s="3">
        <f t="shared" si="7"/>
        <v>7.2658481970504285</v>
      </c>
      <c r="M33" s="4">
        <f t="shared" si="4"/>
        <v>2.2121940452249023</v>
      </c>
      <c r="O33" s="7">
        <v>237940.55971408499</v>
      </c>
      <c r="Q33" s="3">
        <f t="shared" si="8"/>
        <v>4.8034818043835026</v>
      </c>
      <c r="R33" s="4">
        <f t="shared" si="5"/>
        <v>5.9629921373804073</v>
      </c>
    </row>
    <row r="34" spans="1:18" ht="23.1" customHeight="1">
      <c r="A34" s="8">
        <v>2022</v>
      </c>
      <c r="C34" s="8">
        <v>1</v>
      </c>
      <c r="E34" s="7">
        <v>11544224.486760501</v>
      </c>
      <c r="G34" s="3">
        <f t="shared" si="6"/>
        <v>14.7376044198386</v>
      </c>
      <c r="H34" s="4">
        <f t="shared" si="3"/>
        <v>0.87587449683901308</v>
      </c>
      <c r="J34" s="7">
        <v>41700</v>
      </c>
      <c r="L34" s="3">
        <f t="shared" si="7"/>
        <v>9.0680825464912509</v>
      </c>
      <c r="M34" s="4">
        <f t="shared" si="4"/>
        <v>5.7587100489486787E-2</v>
      </c>
      <c r="O34" s="7">
        <v>235716.68040499699</v>
      </c>
      <c r="Q34" s="3">
        <f t="shared" si="8"/>
        <v>10.220532735806543</v>
      </c>
      <c r="R34" s="4">
        <f t="shared" si="5"/>
        <v>-0.93463649566944973</v>
      </c>
    </row>
    <row r="35" spans="1:18" ht="23.1" customHeight="1">
      <c r="C35" s="8">
        <v>2</v>
      </c>
      <c r="E35" s="7">
        <v>15044035.026006199</v>
      </c>
      <c r="G35" s="3">
        <f t="shared" si="6"/>
        <v>62.481788491702872</v>
      </c>
      <c r="H35" s="4">
        <f t="shared" si="3"/>
        <v>30.316549572121176</v>
      </c>
      <c r="J35" s="7">
        <v>42051</v>
      </c>
      <c r="L35" s="3">
        <f t="shared" si="7"/>
        <v>11.766425685732518</v>
      </c>
      <c r="M35" s="4">
        <f t="shared" si="4"/>
        <v>0.84172661870502985</v>
      </c>
      <c r="O35" s="7">
        <v>234951.83084690801</v>
      </c>
      <c r="Q35" s="3">
        <f t="shared" si="8"/>
        <v>12.647714407626932</v>
      </c>
      <c r="R35" s="4">
        <f t="shared" si="5"/>
        <v>-0.32447833423364658</v>
      </c>
    </row>
    <row r="36" spans="1:18" ht="23.1" customHeight="1">
      <c r="C36" s="8">
        <v>3</v>
      </c>
      <c r="E36" s="7">
        <v>15724131.500295799</v>
      </c>
      <c r="G36" s="3">
        <f t="shared" si="6"/>
        <v>56.413645870286075</v>
      </c>
      <c r="H36" s="4">
        <f t="shared" si="3"/>
        <v>4.5207052038494844</v>
      </c>
      <c r="J36" s="7">
        <v>42093</v>
      </c>
      <c r="L36" s="3">
        <f t="shared" si="7"/>
        <v>3.2349045960661238</v>
      </c>
      <c r="M36" s="4">
        <f t="shared" si="4"/>
        <v>9.9878718698720448E-2</v>
      </c>
      <c r="O36" s="7">
        <v>235105.68026487299</v>
      </c>
      <c r="Q36" s="3">
        <f t="shared" si="8"/>
        <v>4.700524279238727</v>
      </c>
      <c r="R36" s="4">
        <f t="shared" si="5"/>
        <v>6.5481259460886676E-2</v>
      </c>
    </row>
    <row r="37" spans="1:18" ht="23.1" customHeight="1">
      <c r="C37" s="8">
        <v>4</v>
      </c>
      <c r="E37" s="7">
        <v>16226919.811423199</v>
      </c>
      <c r="G37" s="3">
        <f t="shared" si="6"/>
        <v>41.794256361237792</v>
      </c>
      <c r="H37" s="4">
        <f t="shared" si="3"/>
        <v>3.1975585495322312</v>
      </c>
      <c r="J37" s="7">
        <v>42346</v>
      </c>
      <c r="L37" s="3">
        <f t="shared" si="7"/>
        <v>1.6076398886649468</v>
      </c>
      <c r="M37" s="4">
        <f t="shared" si="4"/>
        <v>0.6010500558287557</v>
      </c>
      <c r="O37" s="7">
        <v>236125.88144447701</v>
      </c>
      <c r="Q37" s="3">
        <f t="shared" si="8"/>
        <v>-0.76266033491243501</v>
      </c>
      <c r="R37" s="4">
        <f t="shared" si="5"/>
        <v>0.4339330204419678</v>
      </c>
    </row>
    <row r="38" spans="1:18" ht="23.1" customHeight="1">
      <c r="A38" s="8">
        <v>2023</v>
      </c>
      <c r="C38" s="8">
        <v>1</v>
      </c>
      <c r="E38" s="7">
        <v>16499745.8944855</v>
      </c>
      <c r="G38" s="3">
        <f t="shared" si="6"/>
        <v>42.926412366705449</v>
      </c>
      <c r="H38" s="4">
        <f t="shared" si="3"/>
        <v>1.6813177499665821</v>
      </c>
      <c r="J38" s="7">
        <v>42090</v>
      </c>
      <c r="L38" s="3">
        <f t="shared" si="7"/>
        <v>0.93525179856115415</v>
      </c>
      <c r="M38" s="4">
        <f t="shared" si="4"/>
        <v>-0.6045435224106166</v>
      </c>
      <c r="O38" s="7">
        <v>235955.96844652301</v>
      </c>
      <c r="Q38" s="3">
        <f t="shared" si="8"/>
        <v>0.10151510750739945</v>
      </c>
      <c r="R38" s="4">
        <f t="shared" si="5"/>
        <v>-7.1958650578485273E-2</v>
      </c>
    </row>
    <row r="39" spans="1:18" ht="23.1" customHeight="1">
      <c r="C39" s="8">
        <v>2</v>
      </c>
      <c r="E39" s="7">
        <v>16717759.5943786</v>
      </c>
      <c r="G39" s="3">
        <f t="shared" si="6"/>
        <v>11.125503001548974</v>
      </c>
      <c r="H39" s="4">
        <f t="shared" si="3"/>
        <v>1.3213154995675769</v>
      </c>
      <c r="J39" s="7">
        <v>42341</v>
      </c>
      <c r="L39" s="3">
        <f t="shared" si="7"/>
        <v>0.68963877196737133</v>
      </c>
      <c r="M39" s="4">
        <f t="shared" si="4"/>
        <v>0.59634117367546313</v>
      </c>
      <c r="O39" s="7">
        <v>237436.61296023201</v>
      </c>
      <c r="Q39" s="3">
        <f t="shared" si="8"/>
        <v>1.0575708664909644</v>
      </c>
      <c r="R39" s="4">
        <f t="shared" si="5"/>
        <v>0.62750882016555654</v>
      </c>
    </row>
    <row r="40" spans="1:18" ht="23.1" customHeight="1">
      <c r="C40" s="8">
        <v>3</v>
      </c>
      <c r="E40" s="7">
        <v>16759415.483025501</v>
      </c>
      <c r="G40" s="3">
        <f t="shared" si="6"/>
        <v>6.5840455653161323</v>
      </c>
      <c r="H40" s="4">
        <f t="shared" si="3"/>
        <v>0.24917147786303051</v>
      </c>
      <c r="J40" s="7">
        <v>42509</v>
      </c>
      <c r="L40" s="3">
        <f t="shared" si="7"/>
        <v>0.98828783883306848</v>
      </c>
      <c r="M40" s="4">
        <f t="shared" si="4"/>
        <v>0.39677853617061665</v>
      </c>
      <c r="O40" s="7">
        <v>238685.81506139101</v>
      </c>
      <c r="Q40" s="3">
        <f t="shared" si="8"/>
        <v>1.5227768178482926</v>
      </c>
      <c r="R40" s="4">
        <f t="shared" si="5"/>
        <v>0.52612024977303218</v>
      </c>
    </row>
    <row r="41" spans="1:18" ht="23.1" customHeight="1">
      <c r="C41" s="8">
        <v>4</v>
      </c>
      <c r="E41" s="7">
        <v>16771565.3428862</v>
      </c>
      <c r="G41" s="3">
        <f t="shared" si="6"/>
        <v>3.3564320141619808</v>
      </c>
      <c r="H41" s="4">
        <f t="shared" si="3"/>
        <v>7.2495725599774907E-2</v>
      </c>
      <c r="J41" s="7">
        <v>42716</v>
      </c>
      <c r="L41" s="3">
        <f t="shared" si="7"/>
        <v>0.87375430973408719</v>
      </c>
      <c r="M41" s="4">
        <f t="shared" si="4"/>
        <v>0.48695570349808204</v>
      </c>
      <c r="O41" s="7">
        <v>240107.55223208101</v>
      </c>
      <c r="Q41" s="3">
        <f t="shared" si="8"/>
        <v>1.6862492003191454</v>
      </c>
      <c r="R41" s="4">
        <f t="shared" si="5"/>
        <v>0.59565214226255936</v>
      </c>
    </row>
    <row r="42" spans="1:18" ht="23.1" customHeight="1">
      <c r="A42" s="8">
        <v>2024</v>
      </c>
      <c r="C42" s="8">
        <v>1</v>
      </c>
      <c r="E42" s="7">
        <v>16961338.60283</v>
      </c>
      <c r="G42" s="3">
        <f t="shared" si="6"/>
        <v>2.7975746493088316</v>
      </c>
      <c r="H42" s="4">
        <f t="shared" si="3"/>
        <v>1.1315178760239908</v>
      </c>
      <c r="J42" s="7">
        <v>43013</v>
      </c>
      <c r="L42" s="3">
        <f t="shared" si="7"/>
        <v>2.1929199334758787</v>
      </c>
      <c r="M42" s="4">
        <f t="shared" si="4"/>
        <v>0.69528982114430704</v>
      </c>
      <c r="O42" s="7">
        <v>242235.594014081</v>
      </c>
      <c r="Q42" s="3">
        <f t="shared" si="8"/>
        <v>2.6613548319635694</v>
      </c>
      <c r="R42" s="4">
        <f t="shared" si="5"/>
        <v>0.88628690027336976</v>
      </c>
    </row>
    <row r="43" spans="1:18" ht="23.1" customHeight="1">
      <c r="C43" s="8">
        <v>2</v>
      </c>
      <c r="E43" s="7">
        <v>17720513.389828399</v>
      </c>
      <c r="G43" s="3">
        <f t="shared" si="6"/>
        <v>5.998135035911023</v>
      </c>
      <c r="H43" s="4">
        <f t="shared" si="3"/>
        <v>4.4759131621352699</v>
      </c>
      <c r="J43" s="7">
        <v>43354</v>
      </c>
      <c r="L43" s="3">
        <f t="shared" si="7"/>
        <v>2.3924801020287711</v>
      </c>
      <c r="M43" s="4">
        <f t="shared" si="4"/>
        <v>0.79278357705809821</v>
      </c>
      <c r="O43" s="7">
        <v>245692.527967606</v>
      </c>
      <c r="Q43" s="3">
        <f t="shared" si="8"/>
        <v>3.4771027536333543</v>
      </c>
      <c r="R43" s="4">
        <f t="shared" si="5"/>
        <v>1.427095785652388</v>
      </c>
    </row>
    <row r="44" spans="1:18" ht="23.1" customHeight="1">
      <c r="C44" s="8">
        <v>3</v>
      </c>
      <c r="E44" s="7">
        <v>17819564.866313498</v>
      </c>
      <c r="G44" s="3">
        <f t="shared" si="6"/>
        <v>6.325694260409942</v>
      </c>
      <c r="H44" s="4">
        <f t="shared" si="3"/>
        <v>0.55896504974826122</v>
      </c>
      <c r="J44" s="7">
        <v>43614</v>
      </c>
      <c r="L44" s="3">
        <f t="shared" si="7"/>
        <v>2.5994495283351737</v>
      </c>
      <c r="M44" s="4">
        <f t="shared" si="4"/>
        <v>0.59971398256215558</v>
      </c>
      <c r="O44" s="7">
        <v>246107.31764444101</v>
      </c>
      <c r="Q44" s="3">
        <f t="shared" si="8"/>
        <v>3.1093186585642529</v>
      </c>
      <c r="R44" s="4">
        <f t="shared" si="5"/>
        <v>0.16882470145356265</v>
      </c>
    </row>
    <row r="45" spans="1:18" ht="23.1" customHeight="1">
      <c r="C45" s="8">
        <v>4</v>
      </c>
      <c r="E45" s="7">
        <v>17900207.761842735</v>
      </c>
      <c r="G45" s="3">
        <f t="shared" si="6"/>
        <v>6.7294995778987232</v>
      </c>
      <c r="H45" s="4">
        <f t="shared" si="3"/>
        <v>0.45255255183971332</v>
      </c>
      <c r="J45" s="7">
        <v>44182</v>
      </c>
      <c r="L45" s="3">
        <f t="shared" si="7"/>
        <v>3.4319692855136141</v>
      </c>
      <c r="M45" s="4">
        <f t="shared" si="4"/>
        <v>1.3023341128995281</v>
      </c>
      <c r="O45" s="7">
        <v>248065.59232297057</v>
      </c>
      <c r="Q45" s="3">
        <f t="shared" si="8"/>
        <v>3.3143647573390611</v>
      </c>
      <c r="R45" s="4">
        <f t="shared" si="5"/>
        <v>0.79569949291744546</v>
      </c>
    </row>
    <row r="46" spans="1:18" ht="23.1" customHeight="1">
      <c r="A46" s="8">
        <v>2025</v>
      </c>
      <c r="C46" s="62">
        <v>1</v>
      </c>
      <c r="E46" s="7">
        <v>18190119.105678037</v>
      </c>
      <c r="G46" s="3">
        <f t="shared" si="6"/>
        <v>7.2445962646074058</v>
      </c>
      <c r="H46" s="4">
        <f t="shared" si="3"/>
        <v>1.6195976476501839</v>
      </c>
      <c r="J46" s="7">
        <v>44440</v>
      </c>
      <c r="L46" s="3">
        <f t="shared" si="7"/>
        <v>3.3176016553135179</v>
      </c>
      <c r="M46" s="4">
        <f t="shared" si="4"/>
        <v>0.58394821420488796</v>
      </c>
      <c r="O46" s="7">
        <v>249164.63096392417</v>
      </c>
      <c r="Q46" s="3">
        <f t="shared" si="8"/>
        <v>2.8604536744671671</v>
      </c>
      <c r="R46" s="4">
        <f t="shared" si="5"/>
        <v>0.44304356386624111</v>
      </c>
    </row>
    <row r="47" spans="1:18" ht="23.1" customHeight="1">
      <c r="A47" s="61"/>
      <c r="B47" s="13"/>
      <c r="C47" s="61">
        <v>2</v>
      </c>
      <c r="D47" s="13"/>
      <c r="E47" s="64">
        <v>18746692.889705162</v>
      </c>
      <c r="F47" s="13"/>
      <c r="G47" s="65">
        <f t="shared" si="6"/>
        <v>5.7909129227925904</v>
      </c>
      <c r="H47" s="4">
        <f t="shared" si="3"/>
        <v>3.0597588767485862</v>
      </c>
      <c r="I47" s="13"/>
      <c r="J47" s="64">
        <v>45249</v>
      </c>
      <c r="K47" s="13"/>
      <c r="L47" s="65">
        <f t="shared" si="7"/>
        <v>4.3709922959819236</v>
      </c>
      <c r="M47" s="4">
        <f t="shared" si="4"/>
        <v>1.8204320432043231</v>
      </c>
      <c r="N47" s="13"/>
      <c r="O47" s="64">
        <v>255969.73607776267</v>
      </c>
      <c r="P47" s="66"/>
      <c r="Q47" s="65">
        <f t="shared" si="8"/>
        <v>4.1829550923549785</v>
      </c>
      <c r="R47" s="4">
        <f t="shared" si="5"/>
        <v>2.7311681788511066</v>
      </c>
    </row>
    <row r="48" spans="1:18" ht="23.1" customHeight="1">
      <c r="A48" s="70"/>
      <c r="B48" s="13"/>
      <c r="C48" s="70">
        <v>3</v>
      </c>
      <c r="D48" s="13"/>
      <c r="E48" s="64">
        <v>18942918.226456594</v>
      </c>
      <c r="F48" s="13"/>
      <c r="G48" s="65">
        <f t="shared" ref="G48:G49" si="9">(E48/E44-1)*100</f>
        <v>6.3040448438037133</v>
      </c>
      <c r="H48" s="4">
        <f t="shared" ref="H48:H49" si="10">(E48/E47-1)*100</f>
        <v>1.0467197489493651</v>
      </c>
      <c r="I48" s="13"/>
      <c r="J48" s="64">
        <v>45447</v>
      </c>
      <c r="K48" s="13"/>
      <c r="L48" s="65">
        <f t="shared" ref="L48:L49" si="11">(J48/J44-1)*100</f>
        <v>4.2027789241986468</v>
      </c>
      <c r="M48" s="4">
        <f t="shared" ref="M48:M49" si="12">(J48/J47-1)*100</f>
        <v>0.43757873102168166</v>
      </c>
      <c r="N48" s="13"/>
      <c r="O48" s="64">
        <v>261027.33003131641</v>
      </c>
      <c r="P48" s="66"/>
      <c r="Q48" s="65">
        <f t="shared" ref="Q48:Q49" si="13">(O48/O44-1)*100</f>
        <v>6.0624009597434192</v>
      </c>
      <c r="R48" s="4">
        <f t="shared" ref="R48:R49" si="14">(O48/O47-1)*100</f>
        <v>1.9758562207593311</v>
      </c>
    </row>
    <row r="49" spans="1:18" ht="23.1" customHeight="1" thickBot="1">
      <c r="A49" s="27"/>
      <c r="B49" s="23"/>
      <c r="C49" s="27" t="s">
        <v>121</v>
      </c>
      <c r="D49" s="23"/>
      <c r="E49" s="24">
        <v>19169373.285056982</v>
      </c>
      <c r="F49" s="23"/>
      <c r="G49" s="32">
        <f t="shared" si="9"/>
        <v>7.0902278906487481</v>
      </c>
      <c r="H49" s="33">
        <f t="shared" si="10"/>
        <v>1.1954602553481353</v>
      </c>
      <c r="I49" s="23"/>
      <c r="J49" s="24">
        <v>45898</v>
      </c>
      <c r="K49" s="23"/>
      <c r="L49" s="32">
        <f t="shared" si="11"/>
        <v>3.8839346340138414</v>
      </c>
      <c r="M49" s="33">
        <f t="shared" si="12"/>
        <v>0.99236473254560309</v>
      </c>
      <c r="N49" s="23"/>
      <c r="O49" s="24">
        <v>262291.6541871145</v>
      </c>
      <c r="P49" s="25"/>
      <c r="Q49" s="32">
        <f t="shared" si="13"/>
        <v>5.7347984986254152</v>
      </c>
      <c r="R49" s="33">
        <f t="shared" si="14"/>
        <v>0.48436466620043195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D3E6-B0A6-4DF7-92E0-CD1141256ECE}">
  <sheetPr codeName="Sheet19">
    <tabColor rgb="FF00B05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474</v>
      </c>
      <c r="B11" s="35"/>
      <c r="C11" s="35" t="s">
        <v>57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58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54180231.271079503</v>
      </c>
      <c r="F14" s="5"/>
      <c r="G14" s="29"/>
      <c r="H14" s="5"/>
      <c r="I14" s="5"/>
      <c r="J14" s="34">
        <f>J25</f>
        <v>110350</v>
      </c>
      <c r="K14" s="5"/>
      <c r="L14" s="29"/>
      <c r="M14" s="5"/>
      <c r="N14" s="5"/>
      <c r="O14" s="34">
        <f>+O22+O23+O24+O25</f>
        <v>3328412.1899910597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50982101.061876997</v>
      </c>
      <c r="F15" s="5"/>
      <c r="G15" s="29">
        <f t="shared" ref="G15:G16" si="0">((E15/E14)-1)*100</f>
        <v>-5.9027621960514143</v>
      </c>
      <c r="H15" s="5"/>
      <c r="I15" s="5"/>
      <c r="J15" s="34">
        <f>J29</f>
        <v>110019</v>
      </c>
      <c r="K15" s="5"/>
      <c r="L15" s="29">
        <f t="shared" ref="L15:L16" si="1">((J15/J14)-1)*100</f>
        <v>-0.29995468962392691</v>
      </c>
      <c r="M15" s="5"/>
      <c r="N15" s="5"/>
      <c r="O15" s="34">
        <f>+O26+O27+O28+O29</f>
        <v>3266697.049811285</v>
      </c>
      <c r="P15" s="1"/>
      <c r="Q15" s="29">
        <f t="shared" ref="Q15:Q16" si="2">((O15/O14)-1)*100</f>
        <v>-1.854191628229207</v>
      </c>
      <c r="R15" s="5"/>
    </row>
    <row r="16" spans="1:19" ht="23.1" customHeight="1">
      <c r="A16" s="8">
        <v>2021</v>
      </c>
      <c r="E16" s="34">
        <f>+E30+E31+E32+E33</f>
        <v>54627699.180915594</v>
      </c>
      <c r="F16" s="5"/>
      <c r="G16" s="29">
        <f t="shared" si="0"/>
        <v>7.1507412270316761</v>
      </c>
      <c r="H16" s="5"/>
      <c r="I16" s="5"/>
      <c r="J16" s="34">
        <f>J33</f>
        <v>114884</v>
      </c>
      <c r="K16" s="5"/>
      <c r="L16" s="29">
        <f t="shared" si="1"/>
        <v>4.421963479035429</v>
      </c>
      <c r="M16" s="5"/>
      <c r="N16" s="5"/>
      <c r="O16" s="34">
        <f>+O30+O31+O32+O33</f>
        <v>3344040.3818130577</v>
      </c>
      <c r="P16" s="1"/>
      <c r="Q16" s="29">
        <f t="shared" si="2"/>
        <v>2.3676309992149758</v>
      </c>
      <c r="R16" s="5"/>
    </row>
    <row r="17" spans="1:18" ht="23.1" customHeight="1">
      <c r="A17" s="8">
        <v>2022</v>
      </c>
      <c r="E17" s="34">
        <f>+E34+E35+E36+E37</f>
        <v>59562144.744800396</v>
      </c>
      <c r="F17" s="5"/>
      <c r="G17" s="29">
        <f>((E17/E16)-1)*100</f>
        <v>9.0328636165746943</v>
      </c>
      <c r="H17" s="5"/>
      <c r="I17" s="5"/>
      <c r="J17" s="34">
        <f>J37</f>
        <v>117315</v>
      </c>
      <c r="K17" s="5"/>
      <c r="L17" s="29">
        <f>((J17/J16)-1)*100</f>
        <v>2.1160474913826111</v>
      </c>
      <c r="M17" s="5"/>
      <c r="N17" s="5"/>
      <c r="O17" s="34">
        <f>+O34+O35+O36+O37</f>
        <v>3580653.6015933361</v>
      </c>
      <c r="P17" s="1"/>
      <c r="Q17" s="29">
        <f>((O17/O16)-1)*100</f>
        <v>7.0756687349568637</v>
      </c>
      <c r="R17" s="5"/>
    </row>
    <row r="18" spans="1:18" ht="23.1" customHeight="1">
      <c r="A18" s="8">
        <v>2023</v>
      </c>
      <c r="E18" s="34">
        <f>+E38+E39+E40+E41</f>
        <v>59724053.876097806</v>
      </c>
      <c r="F18" s="5"/>
      <c r="G18" s="29">
        <f>((E18/E17)-1)*100</f>
        <v>0.27183227197598026</v>
      </c>
      <c r="H18" s="5"/>
      <c r="I18" s="5"/>
      <c r="J18" s="34">
        <f>J41</f>
        <v>116129</v>
      </c>
      <c r="K18" s="5"/>
      <c r="L18" s="29">
        <f>((J18/J17)-1)*100</f>
        <v>-1.0109534160167022</v>
      </c>
      <c r="M18" s="5"/>
      <c r="N18" s="5"/>
      <c r="O18" s="34">
        <f>+O38+O39+O40+O41</f>
        <v>3554445.8661221461</v>
      </c>
      <c r="P18" s="1"/>
      <c r="Q18" s="29">
        <f>((O18/O17)-1)*100</f>
        <v>-0.73192602209629642</v>
      </c>
      <c r="R18" s="5"/>
    </row>
    <row r="19" spans="1:18" ht="23.1" customHeight="1">
      <c r="A19" s="8">
        <v>2024</v>
      </c>
      <c r="E19" s="34">
        <f>+E42+E43+E44+E45</f>
        <v>60017609.528362364</v>
      </c>
      <c r="F19" s="5"/>
      <c r="G19" s="29">
        <f>((E19/E18)-1)*100</f>
        <v>0.49151997095435718</v>
      </c>
      <c r="H19" s="5"/>
      <c r="I19" s="5"/>
      <c r="J19" s="34">
        <f>J45</f>
        <v>117273</v>
      </c>
      <c r="K19" s="5"/>
      <c r="L19" s="29">
        <f>((J19/J18)-1)*100</f>
        <v>0.98511138475316784</v>
      </c>
      <c r="M19" s="5"/>
      <c r="N19" s="5"/>
      <c r="O19" s="34">
        <f>+O42+O43+O44+O45</f>
        <v>3577687.6600132775</v>
      </c>
      <c r="P19" s="1"/>
      <c r="Q19" s="29">
        <f>((O19/O18)-1)*100</f>
        <v>0.65387952908924074</v>
      </c>
      <c r="R19" s="5"/>
    </row>
    <row r="20" spans="1:18" ht="23.1" customHeight="1">
      <c r="A20" s="73">
        <v>2025</v>
      </c>
      <c r="C20" s="73"/>
      <c r="E20" s="34">
        <f>+E46+E47+E48+E49</f>
        <v>62962548.947683014</v>
      </c>
      <c r="F20" s="5"/>
      <c r="G20" s="29">
        <f>((E20/E19)-1)*100</f>
        <v>4.9067922605763981</v>
      </c>
      <c r="H20" s="5"/>
      <c r="I20" s="5"/>
      <c r="J20" s="34">
        <f>J49</f>
        <v>121424</v>
      </c>
      <c r="K20" s="5"/>
      <c r="L20" s="29">
        <f>((J20/J19)-1)*100</f>
        <v>3.5396041714631732</v>
      </c>
      <c r="M20" s="5"/>
      <c r="N20" s="5"/>
      <c r="O20" s="34">
        <f>+O46+O47+O48+O49</f>
        <v>3742697.0517234774</v>
      </c>
      <c r="P20" s="1"/>
      <c r="Q20" s="29">
        <f>((O20/O19)-1)*100</f>
        <v>4.6121799159400956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13494144.1762367</v>
      </c>
      <c r="G22" s="3">
        <f>(E22/E16-1)*100</f>
        <v>-75.297981832354139</v>
      </c>
      <c r="H22" s="4">
        <f>(E22/E19-1)*100</f>
        <v>-77.516358478323255</v>
      </c>
      <c r="J22" s="7">
        <v>108779</v>
      </c>
      <c r="L22" s="3">
        <f>(J22/J16-1)*100</f>
        <v>-5.314055917273075</v>
      </c>
      <c r="M22" s="4">
        <f>(J22/J19-1)*100</f>
        <v>-7.242928892413425</v>
      </c>
      <c r="O22" s="7">
        <v>812486.42611025402</v>
      </c>
      <c r="Q22" s="3">
        <f>(O22/O16-1)*100</f>
        <v>-75.70345051665484</v>
      </c>
      <c r="R22" s="4">
        <f>(O22/O19-1)*100</f>
        <v>-77.290180045866876</v>
      </c>
    </row>
    <row r="23" spans="1:18" ht="23.1" hidden="1" customHeight="1">
      <c r="C23" s="8">
        <v>2</v>
      </c>
      <c r="E23" s="7">
        <v>13280133.3749253</v>
      </c>
      <c r="G23" s="3">
        <f>(E23/E17-1)*100</f>
        <v>-77.703735431581109</v>
      </c>
      <c r="H23" s="4">
        <f t="shared" ref="H23:H47" si="3">(E23/E22-1)*100</f>
        <v>-1.5859531254177273</v>
      </c>
      <c r="J23" s="7">
        <v>109602</v>
      </c>
      <c r="L23" s="3">
        <f>(J23/J17-1)*100</f>
        <v>-6.5746068277713903</v>
      </c>
      <c r="M23" s="4">
        <f t="shared" ref="M23:M47" si="4">(J23/J22-1)*100</f>
        <v>0.75657985456751842</v>
      </c>
      <c r="O23" s="7">
        <v>839709.42436795996</v>
      </c>
      <c r="Q23" s="3">
        <f>(O23/O17-1)*100</f>
        <v>-76.548710995269076</v>
      </c>
      <c r="R23" s="4">
        <f t="shared" ref="R23:R47" si="5">(O23/O22-1)*100</f>
        <v>3.3505788383487056</v>
      </c>
    </row>
    <row r="24" spans="1:18" ht="23.1" hidden="1" customHeight="1">
      <c r="C24" s="8">
        <v>3</v>
      </c>
      <c r="E24" s="7">
        <v>13606796.892622801</v>
      </c>
      <c r="G24" s="3">
        <f>(E24/E18-1)*100</f>
        <v>-77.217224870818114</v>
      </c>
      <c r="H24" s="4">
        <f t="shared" si="3"/>
        <v>2.4597909409124208</v>
      </c>
      <c r="J24" s="7">
        <v>109579</v>
      </c>
      <c r="L24" s="3">
        <f>(J24/J18-1)*100</f>
        <v>-5.6402793445220372</v>
      </c>
      <c r="M24" s="4">
        <f t="shared" si="4"/>
        <v>-2.0985018521557652E-2</v>
      </c>
      <c r="O24" s="7">
        <v>834859.36078540003</v>
      </c>
      <c r="Q24" s="3">
        <f>(O24/O18-1)*100</f>
        <v>-76.512249947522179</v>
      </c>
      <c r="R24" s="4">
        <f t="shared" si="5"/>
        <v>-0.57758832303335117</v>
      </c>
    </row>
    <row r="25" spans="1:18" ht="23.1" hidden="1" customHeight="1">
      <c r="C25" s="8">
        <v>4</v>
      </c>
      <c r="E25" s="7">
        <v>13799156.8272947</v>
      </c>
      <c r="G25" s="3">
        <f>(E25/E19-1)*100</f>
        <v>-77.008153214143476</v>
      </c>
      <c r="H25" s="4">
        <f t="shared" si="3"/>
        <v>1.4137047549830806</v>
      </c>
      <c r="J25" s="7">
        <v>110350</v>
      </c>
      <c r="L25" s="3">
        <f>(J25/J19-1)*100</f>
        <v>-5.9033196046830883</v>
      </c>
      <c r="M25" s="4">
        <f t="shared" si="4"/>
        <v>0.70360196753027626</v>
      </c>
      <c r="O25" s="7">
        <v>841356.97872744605</v>
      </c>
      <c r="Q25" s="3">
        <f>(O25/O19-1)*100</f>
        <v>-76.483218808309175</v>
      </c>
      <c r="R25" s="4">
        <f t="shared" si="5"/>
        <v>0.77828892472779909</v>
      </c>
    </row>
    <row r="26" spans="1:18" ht="23.1" customHeight="1">
      <c r="A26" s="8">
        <v>2020</v>
      </c>
      <c r="C26" s="8">
        <v>1</v>
      </c>
      <c r="E26" s="7">
        <v>13632317.115892099</v>
      </c>
      <c r="G26" s="3">
        <f t="shared" ref="G26:G47" si="6">(E26/E22-1)*100</f>
        <v>1.0239474089710932</v>
      </c>
      <c r="H26" s="4">
        <f t="shared" si="3"/>
        <v>-1.2090572887221041</v>
      </c>
      <c r="J26" s="7">
        <v>110085</v>
      </c>
      <c r="L26" s="3">
        <f t="shared" ref="L26:L47" si="7">(J26/J22-1)*100</f>
        <v>1.2005993803951176</v>
      </c>
      <c r="M26" s="4">
        <f t="shared" si="4"/>
        <v>-0.24014499320343941</v>
      </c>
      <c r="O26" s="7">
        <v>833836.82790645096</v>
      </c>
      <c r="Q26" s="3">
        <f t="shared" ref="Q26:Q47" si="8">(O26/O22-1)*100</f>
        <v>2.6277856601754079</v>
      </c>
      <c r="R26" s="4">
        <f t="shared" si="5"/>
        <v>-0.89381214052201008</v>
      </c>
    </row>
    <row r="27" spans="1:18" ht="23.1" customHeight="1">
      <c r="C27" s="8">
        <v>2</v>
      </c>
      <c r="E27" s="7">
        <v>10624673.385520499</v>
      </c>
      <c r="G27" s="3">
        <f t="shared" si="6"/>
        <v>-19.995732832161693</v>
      </c>
      <c r="H27" s="4">
        <f t="shared" si="3"/>
        <v>-22.062600985604931</v>
      </c>
      <c r="J27" s="7">
        <v>108840</v>
      </c>
      <c r="L27" s="3">
        <f t="shared" si="7"/>
        <v>-0.69524278754037327</v>
      </c>
      <c r="M27" s="4">
        <f t="shared" si="4"/>
        <v>-1.1309442703365535</v>
      </c>
      <c r="O27" s="7">
        <v>789295.36996994796</v>
      </c>
      <c r="Q27" s="3">
        <f t="shared" si="8"/>
        <v>-6.0037499800550727</v>
      </c>
      <c r="R27" s="4">
        <f t="shared" si="5"/>
        <v>-5.3417475033256885</v>
      </c>
    </row>
    <row r="28" spans="1:18" ht="23.1" customHeight="1">
      <c r="C28" s="8">
        <v>3</v>
      </c>
      <c r="E28" s="7">
        <v>13113056.9747584</v>
      </c>
      <c r="G28" s="3">
        <f t="shared" si="6"/>
        <v>-3.6286270880701688</v>
      </c>
      <c r="H28" s="4">
        <f t="shared" si="3"/>
        <v>23.420800799666132</v>
      </c>
      <c r="J28" s="7">
        <v>108745</v>
      </c>
      <c r="L28" s="3">
        <f t="shared" si="7"/>
        <v>-0.76109473530512339</v>
      </c>
      <c r="M28" s="4">
        <f t="shared" si="4"/>
        <v>-8.728408673281951E-2</v>
      </c>
      <c r="O28" s="7">
        <v>814824.80724325904</v>
      </c>
      <c r="Q28" s="3">
        <f t="shared" si="8"/>
        <v>-2.3997519202867079</v>
      </c>
      <c r="R28" s="4">
        <f t="shared" si="5"/>
        <v>3.2344592714743881</v>
      </c>
    </row>
    <row r="29" spans="1:18" ht="23.1" customHeight="1">
      <c r="C29" s="8">
        <v>4</v>
      </c>
      <c r="E29" s="7">
        <v>13612053.585705999</v>
      </c>
      <c r="G29" s="3">
        <f t="shared" si="6"/>
        <v>-1.3559034362056854</v>
      </c>
      <c r="H29" s="4">
        <f t="shared" si="3"/>
        <v>3.8053415912714161</v>
      </c>
      <c r="J29" s="7">
        <v>110019</v>
      </c>
      <c r="L29" s="3">
        <f t="shared" si="7"/>
        <v>-0.29995468962392691</v>
      </c>
      <c r="M29" s="4">
        <f t="shared" si="4"/>
        <v>1.1715481171548081</v>
      </c>
      <c r="O29" s="7">
        <v>828740.04469162703</v>
      </c>
      <c r="Q29" s="3">
        <f t="shared" si="8"/>
        <v>-1.4995934371284547</v>
      </c>
      <c r="R29" s="4">
        <f t="shared" si="5"/>
        <v>1.707758198409115</v>
      </c>
    </row>
    <row r="30" spans="1:18" ht="23.1" customHeight="1">
      <c r="A30" s="8">
        <v>2021</v>
      </c>
      <c r="C30" s="8">
        <v>1</v>
      </c>
      <c r="E30" s="7">
        <v>14041791.8614081</v>
      </c>
      <c r="G30" s="3">
        <f t="shared" si="6"/>
        <v>3.0037061347307548</v>
      </c>
      <c r="H30" s="4">
        <f t="shared" si="3"/>
        <v>3.157042197904425</v>
      </c>
      <c r="J30" s="7">
        <v>110195</v>
      </c>
      <c r="L30" s="3">
        <f t="shared" si="7"/>
        <v>9.9922786937356456E-2</v>
      </c>
      <c r="M30" s="4">
        <f t="shared" si="4"/>
        <v>0.15997236840910034</v>
      </c>
      <c r="O30" s="7">
        <v>834363.67161553795</v>
      </c>
      <c r="Q30" s="3">
        <f t="shared" si="8"/>
        <v>6.3183070290828702E-2</v>
      </c>
      <c r="R30" s="4">
        <f t="shared" si="5"/>
        <v>0.67857550264793787</v>
      </c>
    </row>
    <row r="31" spans="1:18" ht="23.1" customHeight="1">
      <c r="C31" s="8">
        <v>2</v>
      </c>
      <c r="E31" s="7">
        <v>13805216.0004062</v>
      </c>
      <c r="G31" s="3">
        <f t="shared" si="6"/>
        <v>29.935438949306459</v>
      </c>
      <c r="H31" s="4">
        <f t="shared" si="3"/>
        <v>-1.6847982318559773</v>
      </c>
      <c r="J31" s="7">
        <v>110070</v>
      </c>
      <c r="L31" s="3">
        <f t="shared" si="7"/>
        <v>1.1300992282249123</v>
      </c>
      <c r="M31" s="4">
        <f t="shared" si="4"/>
        <v>-0.11343527383275154</v>
      </c>
      <c r="O31" s="7">
        <v>808887.97915590601</v>
      </c>
      <c r="Q31" s="3">
        <f t="shared" si="8"/>
        <v>2.4822911588476826</v>
      </c>
      <c r="R31" s="4">
        <f t="shared" si="5"/>
        <v>-3.053307967052854</v>
      </c>
    </row>
    <row r="32" spans="1:18" ht="23.1" customHeight="1">
      <c r="C32" s="8">
        <v>3</v>
      </c>
      <c r="E32" s="7">
        <v>13073701.324082799</v>
      </c>
      <c r="G32" s="3">
        <f t="shared" si="6"/>
        <v>-0.30012567436683568</v>
      </c>
      <c r="H32" s="4">
        <f t="shared" si="3"/>
        <v>-5.2988281842303415</v>
      </c>
      <c r="J32" s="7">
        <v>112062</v>
      </c>
      <c r="L32" s="3">
        <f t="shared" si="7"/>
        <v>3.0502551841463887</v>
      </c>
      <c r="M32" s="4">
        <f t="shared" si="4"/>
        <v>1.8097574270918404</v>
      </c>
      <c r="O32" s="7">
        <v>835895.07785686594</v>
      </c>
      <c r="Q32" s="3">
        <f t="shared" si="8"/>
        <v>2.5858651364447871</v>
      </c>
      <c r="R32" s="4">
        <f t="shared" si="5"/>
        <v>3.3387934296096766</v>
      </c>
    </row>
    <row r="33" spans="1:18" ht="23.1" customHeight="1">
      <c r="C33" s="8">
        <v>4</v>
      </c>
      <c r="E33" s="7">
        <v>13706989.995018501</v>
      </c>
      <c r="G33" s="3">
        <f t="shared" si="6"/>
        <v>0.69744369367010783</v>
      </c>
      <c r="H33" s="4">
        <f t="shared" si="3"/>
        <v>4.8439891292998416</v>
      </c>
      <c r="J33" s="7">
        <v>114884</v>
      </c>
      <c r="L33" s="3">
        <f t="shared" si="7"/>
        <v>4.421963479035429</v>
      </c>
      <c r="M33" s="4">
        <f t="shared" si="4"/>
        <v>2.5182488265424574</v>
      </c>
      <c r="O33" s="7">
        <v>864893.65318474802</v>
      </c>
      <c r="Q33" s="3">
        <f t="shared" si="8"/>
        <v>4.3624787681852295</v>
      </c>
      <c r="R33" s="4">
        <f t="shared" si="5"/>
        <v>3.46916450354402</v>
      </c>
    </row>
    <row r="34" spans="1:18" ht="23.1" customHeight="1">
      <c r="A34" s="8">
        <v>2022</v>
      </c>
      <c r="C34" s="8">
        <v>1</v>
      </c>
      <c r="E34" s="7">
        <v>13977009.3226263</v>
      </c>
      <c r="G34" s="3">
        <f t="shared" si="6"/>
        <v>-0.4613552132178067</v>
      </c>
      <c r="H34" s="4">
        <f t="shared" si="3"/>
        <v>1.9699388976422316</v>
      </c>
      <c r="J34" s="7">
        <v>115457</v>
      </c>
      <c r="L34" s="3">
        <f t="shared" si="7"/>
        <v>4.7751712872634799</v>
      </c>
      <c r="M34" s="4">
        <f t="shared" si="4"/>
        <v>0.49876397061383582</v>
      </c>
      <c r="O34" s="7">
        <v>881115.95769868803</v>
      </c>
      <c r="Q34" s="3">
        <f t="shared" si="8"/>
        <v>5.6033463193125188</v>
      </c>
      <c r="R34" s="4">
        <f t="shared" si="5"/>
        <v>1.875641525892302</v>
      </c>
    </row>
    <row r="35" spans="1:18" ht="23.1" customHeight="1">
      <c r="C35" s="8">
        <v>2</v>
      </c>
      <c r="E35" s="7">
        <v>15065914.4434685</v>
      </c>
      <c r="G35" s="3">
        <f t="shared" si="6"/>
        <v>9.1320443158962927</v>
      </c>
      <c r="H35" s="4">
        <f t="shared" si="3"/>
        <v>7.7906875191064984</v>
      </c>
      <c r="J35" s="7">
        <v>117316</v>
      </c>
      <c r="L35" s="3">
        <f t="shared" si="7"/>
        <v>6.5830834923230608</v>
      </c>
      <c r="M35" s="4">
        <f t="shared" si="4"/>
        <v>1.6101232493482387</v>
      </c>
      <c r="O35" s="7">
        <v>897356.31956605904</v>
      </c>
      <c r="Q35" s="3">
        <f t="shared" si="8"/>
        <v>10.937032406201897</v>
      </c>
      <c r="R35" s="4">
        <f t="shared" si="5"/>
        <v>1.8431582955083181</v>
      </c>
    </row>
    <row r="36" spans="1:18" ht="23.1" customHeight="1">
      <c r="C36" s="8">
        <v>3</v>
      </c>
      <c r="E36" s="7">
        <v>15291013.6619805</v>
      </c>
      <c r="G36" s="3">
        <f t="shared" si="6"/>
        <v>16.960096325691907</v>
      </c>
      <c r="H36" s="4">
        <f t="shared" si="3"/>
        <v>1.4940959565158618</v>
      </c>
      <c r="J36" s="7">
        <v>117786</v>
      </c>
      <c r="L36" s="3">
        <f t="shared" si="7"/>
        <v>5.1078867055736943</v>
      </c>
      <c r="M36" s="4">
        <f t="shared" si="4"/>
        <v>0.40062736540624755</v>
      </c>
      <c r="O36" s="7">
        <v>902445.82977227296</v>
      </c>
      <c r="Q36" s="3">
        <f t="shared" si="8"/>
        <v>7.9616154800235428</v>
      </c>
      <c r="R36" s="4">
        <f t="shared" si="5"/>
        <v>0.56716714366875642</v>
      </c>
    </row>
    <row r="37" spans="1:18" ht="23.1" customHeight="1">
      <c r="C37" s="8">
        <v>4</v>
      </c>
      <c r="E37" s="7">
        <v>15228207.316725099</v>
      </c>
      <c r="G37" s="3">
        <f t="shared" si="6"/>
        <v>11.09811360670323</v>
      </c>
      <c r="H37" s="4">
        <f t="shared" si="3"/>
        <v>-0.4107402337332422</v>
      </c>
      <c r="J37" s="7">
        <v>117315</v>
      </c>
      <c r="L37" s="3">
        <f t="shared" si="7"/>
        <v>2.1160474913826111</v>
      </c>
      <c r="M37" s="4">
        <f t="shared" si="4"/>
        <v>-0.3998777443838808</v>
      </c>
      <c r="O37" s="7">
        <v>899735.49455631606</v>
      </c>
      <c r="Q37" s="3">
        <f t="shared" si="8"/>
        <v>4.0284538154803151</v>
      </c>
      <c r="R37" s="4">
        <f t="shared" si="5"/>
        <v>-0.30033217801459511</v>
      </c>
    </row>
    <row r="38" spans="1:18" ht="23.1" customHeight="1">
      <c r="A38" s="8">
        <v>2023</v>
      </c>
      <c r="C38" s="8">
        <v>1</v>
      </c>
      <c r="E38" s="7">
        <v>14939503.182854399</v>
      </c>
      <c r="G38" s="3">
        <f t="shared" si="6"/>
        <v>6.8862647080730754</v>
      </c>
      <c r="H38" s="4">
        <f t="shared" si="3"/>
        <v>-1.8958510865137557</v>
      </c>
      <c r="J38" s="7">
        <v>116257</v>
      </c>
      <c r="L38" s="3">
        <f t="shared" si="7"/>
        <v>0.69289865491048985</v>
      </c>
      <c r="M38" s="4">
        <f t="shared" si="4"/>
        <v>-0.90184545880748201</v>
      </c>
      <c r="O38" s="7">
        <v>890433.10322073696</v>
      </c>
      <c r="Q38" s="3">
        <f t="shared" si="8"/>
        <v>1.0574255795325227</v>
      </c>
      <c r="R38" s="4">
        <f t="shared" si="5"/>
        <v>-1.0339028961135255</v>
      </c>
    </row>
    <row r="39" spans="1:18" ht="23.1" customHeight="1">
      <c r="C39" s="8">
        <v>2</v>
      </c>
      <c r="E39" s="7">
        <v>14851674.062391501</v>
      </c>
      <c r="G39" s="3">
        <f t="shared" si="6"/>
        <v>-1.4220204281717441</v>
      </c>
      <c r="H39" s="4">
        <f t="shared" si="3"/>
        <v>-0.58789853576721729</v>
      </c>
      <c r="J39" s="7">
        <v>116136</v>
      </c>
      <c r="L39" s="3">
        <f t="shared" si="7"/>
        <v>-1.0058304067646406</v>
      </c>
      <c r="M39" s="4">
        <f t="shared" si="4"/>
        <v>-0.10407975433737171</v>
      </c>
      <c r="O39" s="7">
        <v>887992.33245617698</v>
      </c>
      <c r="Q39" s="3">
        <f t="shared" si="8"/>
        <v>-1.0435082369966819</v>
      </c>
      <c r="R39" s="4">
        <f t="shared" si="5"/>
        <v>-0.27411051495408456</v>
      </c>
    </row>
    <row r="40" spans="1:18" ht="23.1" customHeight="1">
      <c r="C40" s="8">
        <v>3</v>
      </c>
      <c r="E40" s="7">
        <v>15068168.508780301</v>
      </c>
      <c r="G40" s="3">
        <f t="shared" si="6"/>
        <v>-1.4573602386758755</v>
      </c>
      <c r="H40" s="4">
        <f t="shared" si="3"/>
        <v>1.4577107299777348</v>
      </c>
      <c r="J40" s="7">
        <v>116249</v>
      </c>
      <c r="L40" s="3">
        <f t="shared" si="7"/>
        <v>-1.3049089025860439</v>
      </c>
      <c r="M40" s="4">
        <f t="shared" si="4"/>
        <v>9.729971757250766E-2</v>
      </c>
      <c r="O40" s="7">
        <v>888807.36442421202</v>
      </c>
      <c r="Q40" s="3">
        <f t="shared" si="8"/>
        <v>-1.5112780067367049</v>
      </c>
      <c r="R40" s="4">
        <f t="shared" si="5"/>
        <v>9.1783671800493849E-2</v>
      </c>
    </row>
    <row r="41" spans="1:18" ht="23.1" customHeight="1">
      <c r="C41" s="8">
        <v>4</v>
      </c>
      <c r="E41" s="7">
        <v>14864708.1220716</v>
      </c>
      <c r="G41" s="3">
        <f t="shared" si="6"/>
        <v>-2.387012384932985</v>
      </c>
      <c r="H41" s="4">
        <f t="shared" si="3"/>
        <v>-1.3502662024926448</v>
      </c>
      <c r="J41" s="7">
        <v>116129</v>
      </c>
      <c r="L41" s="3">
        <f t="shared" si="7"/>
        <v>-1.0109534160167022</v>
      </c>
      <c r="M41" s="4">
        <f t="shared" si="4"/>
        <v>-0.10322669442317522</v>
      </c>
      <c r="O41" s="7">
        <v>887213.06602101994</v>
      </c>
      <c r="Q41" s="3">
        <f t="shared" si="8"/>
        <v>-1.3917899883977847</v>
      </c>
      <c r="R41" s="4">
        <f t="shared" si="5"/>
        <v>-0.17937502174331099</v>
      </c>
    </row>
    <row r="42" spans="1:18" ht="23.1" customHeight="1">
      <c r="A42" s="8">
        <v>2024</v>
      </c>
      <c r="C42" s="8">
        <v>1</v>
      </c>
      <c r="E42" s="7">
        <v>14605813.857218301</v>
      </c>
      <c r="G42" s="3">
        <f t="shared" si="6"/>
        <v>-2.23360389935231</v>
      </c>
      <c r="H42" s="4">
        <f t="shared" si="3"/>
        <v>-1.7416706922679825</v>
      </c>
      <c r="J42" s="7">
        <v>115656</v>
      </c>
      <c r="L42" s="3">
        <f t="shared" si="7"/>
        <v>-0.51695811865092312</v>
      </c>
      <c r="M42" s="4">
        <f t="shared" si="4"/>
        <v>-0.40730566869602303</v>
      </c>
      <c r="O42" s="7">
        <v>879170.79113795504</v>
      </c>
      <c r="Q42" s="3">
        <f t="shared" si="8"/>
        <v>-1.2648128244610035</v>
      </c>
      <c r="R42" s="4">
        <f t="shared" si="5"/>
        <v>-0.9064648832476041</v>
      </c>
    </row>
    <row r="43" spans="1:18" ht="23.1" customHeight="1">
      <c r="C43" s="8">
        <v>2</v>
      </c>
      <c r="E43" s="7">
        <v>14681524.488587599</v>
      </c>
      <c r="G43" s="3">
        <f t="shared" si="6"/>
        <v>-1.1456592239306285</v>
      </c>
      <c r="H43" s="4">
        <f t="shared" si="3"/>
        <v>0.51835955263719313</v>
      </c>
      <c r="J43" s="7">
        <v>115999</v>
      </c>
      <c r="L43" s="3">
        <f t="shared" si="7"/>
        <v>-0.11796514431355876</v>
      </c>
      <c r="M43" s="4">
        <f t="shared" si="4"/>
        <v>0.29656913605866642</v>
      </c>
      <c r="O43" s="7">
        <v>884372.99517643696</v>
      </c>
      <c r="Q43" s="3">
        <f t="shared" si="8"/>
        <v>-0.40758654635327796</v>
      </c>
      <c r="R43" s="4">
        <f t="shared" si="5"/>
        <v>0.59171711468581911</v>
      </c>
    </row>
    <row r="44" spans="1:18" ht="23.1" customHeight="1">
      <c r="C44" s="8">
        <v>3</v>
      </c>
      <c r="E44" s="7">
        <v>15412643.8204016</v>
      </c>
      <c r="G44" s="3">
        <f t="shared" si="6"/>
        <v>2.2861126846343005</v>
      </c>
      <c r="H44" s="4">
        <f t="shared" si="3"/>
        <v>4.979859771254147</v>
      </c>
      <c r="J44" s="7">
        <v>117391</v>
      </c>
      <c r="L44" s="3">
        <f t="shared" si="7"/>
        <v>0.98237404192724753</v>
      </c>
      <c r="M44" s="4">
        <f t="shared" si="4"/>
        <v>1.2000103449167687</v>
      </c>
      <c r="O44" s="7">
        <v>907687.09833418299</v>
      </c>
      <c r="Q44" s="3">
        <f t="shared" si="8"/>
        <v>2.1241648827023063</v>
      </c>
      <c r="R44" s="4">
        <f t="shared" si="5"/>
        <v>2.6362296547843833</v>
      </c>
    </row>
    <row r="45" spans="1:18" ht="23.1" customHeight="1">
      <c r="C45" s="8">
        <v>4</v>
      </c>
      <c r="E45" s="7">
        <v>15317627.362154862</v>
      </c>
      <c r="G45" s="3">
        <f t="shared" si="6"/>
        <v>3.0469433800099477</v>
      </c>
      <c r="H45" s="4">
        <f t="shared" si="3"/>
        <v>-0.6164838385544491</v>
      </c>
      <c r="J45" s="7">
        <v>117273</v>
      </c>
      <c r="L45" s="3">
        <f t="shared" si="7"/>
        <v>0.98511138475316784</v>
      </c>
      <c r="M45" s="4">
        <f t="shared" si="4"/>
        <v>-0.10051877912276019</v>
      </c>
      <c r="O45" s="7">
        <v>906456.77536470268</v>
      </c>
      <c r="Q45" s="3">
        <f t="shared" si="8"/>
        <v>2.1690065307522044</v>
      </c>
      <c r="R45" s="4">
        <f t="shared" si="5"/>
        <v>-0.13554483386821747</v>
      </c>
    </row>
    <row r="46" spans="1:18" ht="23.1" customHeight="1">
      <c r="A46" s="8">
        <v>2025</v>
      </c>
      <c r="C46" s="62">
        <v>1</v>
      </c>
      <c r="E46" s="7">
        <v>15388505.996198986</v>
      </c>
      <c r="G46" s="3">
        <f t="shared" si="6"/>
        <v>5.3587711484757383</v>
      </c>
      <c r="H46" s="4">
        <f t="shared" si="3"/>
        <v>0.46272593247205229</v>
      </c>
      <c r="J46" s="7">
        <v>118330</v>
      </c>
      <c r="L46" s="3">
        <f t="shared" si="7"/>
        <v>2.3120287749878843</v>
      </c>
      <c r="M46" s="4">
        <f t="shared" si="4"/>
        <v>0.90131573337426385</v>
      </c>
      <c r="O46" s="7">
        <v>916746.38761184504</v>
      </c>
      <c r="Q46" s="3">
        <f t="shared" si="8"/>
        <v>4.2739814439528789</v>
      </c>
      <c r="R46" s="4">
        <f t="shared" si="5"/>
        <v>1.1351464875975381</v>
      </c>
    </row>
    <row r="47" spans="1:18" ht="23.1" customHeight="1">
      <c r="A47" s="61"/>
      <c r="B47" s="13"/>
      <c r="C47" s="61">
        <v>2</v>
      </c>
      <c r="D47" s="13"/>
      <c r="E47" s="64">
        <v>15412224.855907245</v>
      </c>
      <c r="F47" s="13"/>
      <c r="G47" s="65">
        <f t="shared" si="6"/>
        <v>4.9770060860344634</v>
      </c>
      <c r="H47" s="4">
        <f t="shared" si="3"/>
        <v>0.15413360929330544</v>
      </c>
      <c r="I47" s="13"/>
      <c r="J47" s="64">
        <v>118307</v>
      </c>
      <c r="K47" s="13"/>
      <c r="L47" s="65">
        <f t="shared" si="7"/>
        <v>1.9896723247614156</v>
      </c>
      <c r="M47" s="4">
        <f t="shared" si="4"/>
        <v>-1.9437167244151787E-2</v>
      </c>
      <c r="N47" s="13"/>
      <c r="O47" s="64">
        <v>930586.8851838744</v>
      </c>
      <c r="P47" s="66"/>
      <c r="Q47" s="65">
        <f t="shared" si="8"/>
        <v>5.2256107162360399</v>
      </c>
      <c r="R47" s="4">
        <f t="shared" si="5"/>
        <v>1.5097411627750468</v>
      </c>
    </row>
    <row r="48" spans="1:18" ht="23.1" customHeight="1">
      <c r="A48" s="70"/>
      <c r="B48" s="13"/>
      <c r="C48" s="70">
        <v>3</v>
      </c>
      <c r="D48" s="13"/>
      <c r="E48" s="64">
        <v>15960551.898503337</v>
      </c>
      <c r="F48" s="13"/>
      <c r="G48" s="65">
        <f t="shared" ref="G48:G49" si="9">(E48/E44-1)*100</f>
        <v>3.5549259717302828</v>
      </c>
      <c r="H48" s="4">
        <f t="shared" ref="H48:H49" si="10">(E48/E47-1)*100</f>
        <v>3.5577409992557207</v>
      </c>
      <c r="I48" s="13"/>
      <c r="J48" s="64">
        <v>119873</v>
      </c>
      <c r="K48" s="13"/>
      <c r="L48" s="65">
        <f t="shared" ref="L48:L49" si="11">(J48/J44-1)*100</f>
        <v>2.1143017778194162</v>
      </c>
      <c r="M48" s="4">
        <f t="shared" ref="M48:M49" si="12">(J48/J47-1)*100</f>
        <v>1.323674845951639</v>
      </c>
      <c r="N48" s="13"/>
      <c r="O48" s="64">
        <v>923650.78796545241</v>
      </c>
      <c r="P48" s="66"/>
      <c r="Q48" s="65">
        <f t="shared" ref="Q48:Q49" si="13">(O48/O44-1)*100</f>
        <v>1.7587216630672087</v>
      </c>
      <c r="R48" s="4">
        <f t="shared" ref="R48:R49" si="14">(O48/O47-1)*100</f>
        <v>-0.74534654730831207</v>
      </c>
    </row>
    <row r="49" spans="1:18" ht="23.1" customHeight="1" thickBot="1">
      <c r="A49" s="27"/>
      <c r="B49" s="23"/>
      <c r="C49" s="27" t="s">
        <v>121</v>
      </c>
      <c r="D49" s="23"/>
      <c r="E49" s="24">
        <v>16201266.197073454</v>
      </c>
      <c r="F49" s="23"/>
      <c r="G49" s="32">
        <f t="shared" si="9"/>
        <v>5.7687709331654791</v>
      </c>
      <c r="H49" s="33">
        <f t="shared" si="10"/>
        <v>1.5081828003246533</v>
      </c>
      <c r="I49" s="23"/>
      <c r="J49" s="24">
        <v>121424</v>
      </c>
      <c r="K49" s="23"/>
      <c r="L49" s="32">
        <f t="shared" si="11"/>
        <v>3.5396041714631732</v>
      </c>
      <c r="M49" s="33">
        <f t="shared" si="12"/>
        <v>1.2938693450568417</v>
      </c>
      <c r="N49" s="23"/>
      <c r="O49" s="24">
        <v>971712.99096230534</v>
      </c>
      <c r="P49" s="25"/>
      <c r="Q49" s="32">
        <f t="shared" si="13"/>
        <v>7.1990432827144568</v>
      </c>
      <c r="R49" s="33">
        <f t="shared" si="14"/>
        <v>5.2035037075776946</v>
      </c>
    </row>
  </sheetData>
  <sheetProtection algorithmName="SHA-512" hashValue="bWaUrxW8lnvPRVL4CchGatGka0P1cdT+AB5rRCI7l7cgJTY3qzdzMFdfXBU7rSjZRoDohxJvcRhgUUaTApPnoQ==" saltValue="W82hukQIqhvZlAl3JL/k4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001C-39B9-4370-AFF0-FF943B5DD022}">
  <sheetPr codeName="Sheet2">
    <tabColor rgb="FF002060"/>
  </sheetPr>
  <dimension ref="A2:S51"/>
  <sheetViews>
    <sheetView view="pageBreakPreview" topLeftCell="A38" zoomScale="79" zoomScaleNormal="100" zoomScaleSheetLayoutView="79" workbookViewId="0">
      <selection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24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117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1412282726.422904</v>
      </c>
      <c r="F14" s="5"/>
      <c r="G14" s="29"/>
      <c r="H14" s="5"/>
      <c r="I14" s="5"/>
      <c r="J14" s="34">
        <f>J25</f>
        <v>2867716.2672251482</v>
      </c>
      <c r="K14" s="5"/>
      <c r="L14" s="29"/>
      <c r="M14" s="5"/>
      <c r="N14" s="5"/>
      <c r="O14" s="34">
        <f>+O22+O23+O24+O25</f>
        <v>59987276.168730497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1312295752.8173902</v>
      </c>
      <c r="F15" s="5"/>
      <c r="G15" s="29">
        <f t="shared" ref="G15:G16" si="0">((E15/E14)-1)*100</f>
        <v>-7.079812826059662</v>
      </c>
      <c r="H15" s="5"/>
      <c r="I15" s="5"/>
      <c r="J15" s="34">
        <f>J29</f>
        <v>2768780.508178744</v>
      </c>
      <c r="K15" s="5"/>
      <c r="L15" s="29">
        <f t="shared" ref="L15:L16" si="1">((J15/J14)-1)*100</f>
        <v>-3.4499842323011953</v>
      </c>
      <c r="M15" s="5"/>
      <c r="N15" s="5"/>
      <c r="O15" s="34">
        <f>+O26+O27+O28+O29</f>
        <v>59328034.435431808</v>
      </c>
      <c r="P15" s="1"/>
      <c r="Q15" s="29">
        <f t="shared" ref="Q15:Q16" si="2">((O15/O14)-1)*100</f>
        <v>-1.098969273824657</v>
      </c>
      <c r="R15" s="5"/>
    </row>
    <row r="16" spans="1:19" ht="23.1" customHeight="1">
      <c r="A16" s="8">
        <v>2021</v>
      </c>
      <c r="E16" s="34">
        <f>+E30+E31+E32+E33</f>
        <v>1354783446.0467005</v>
      </c>
      <c r="F16" s="5"/>
      <c r="G16" s="29">
        <f t="shared" si="0"/>
        <v>3.237661414211912</v>
      </c>
      <c r="H16" s="5"/>
      <c r="I16" s="5"/>
      <c r="J16" s="34">
        <f>J33</f>
        <v>2811622.8792716577</v>
      </c>
      <c r="K16" s="5"/>
      <c r="L16" s="29">
        <f t="shared" si="1"/>
        <v>1.547337210962052</v>
      </c>
      <c r="M16" s="5"/>
      <c r="N16" s="5"/>
      <c r="O16" s="34">
        <f>+O30+O31+O32+O33</f>
        <v>59518620.996402763</v>
      </c>
      <c r="P16" s="1"/>
      <c r="Q16" s="29">
        <f t="shared" si="2"/>
        <v>0.32124199425209721</v>
      </c>
      <c r="R16" s="5"/>
    </row>
    <row r="17" spans="1:18" ht="23.1" customHeight="1">
      <c r="A17" s="8">
        <v>2022</v>
      </c>
      <c r="E17" s="34">
        <f>+E34+E35+E36+E37</f>
        <v>1631695132.0419421</v>
      </c>
      <c r="F17" s="5"/>
      <c r="G17" s="29">
        <f>((E17/E16)-1)*100</f>
        <v>20.439553406360144</v>
      </c>
      <c r="H17" s="5"/>
      <c r="I17" s="5"/>
      <c r="J17" s="34">
        <f>J37</f>
        <v>2885763</v>
      </c>
      <c r="K17" s="5"/>
      <c r="L17" s="29">
        <f>((J17/J16)-1)*100</f>
        <v>2.6369155435080227</v>
      </c>
      <c r="M17" s="5"/>
      <c r="N17" s="5"/>
      <c r="O17" s="34">
        <f>+O34+O35+O36+O37</f>
        <v>63847043.284976378</v>
      </c>
      <c r="P17" s="1"/>
      <c r="Q17" s="29">
        <f>((O17/O16)-1)*100</f>
        <v>7.2723833585378594</v>
      </c>
      <c r="R17" s="5"/>
    </row>
    <row r="18" spans="1:18" ht="23.1" customHeight="1">
      <c r="A18" s="8">
        <v>2023</v>
      </c>
      <c r="E18" s="34">
        <f>+E38+E39+E40+E41</f>
        <v>1759178221.4461775</v>
      </c>
      <c r="F18" s="5"/>
      <c r="G18" s="29">
        <f>((E18/E17)-1)*100</f>
        <v>7.8129233151967625</v>
      </c>
      <c r="H18" s="5"/>
      <c r="I18" s="5"/>
      <c r="J18" s="34">
        <f>J41</f>
        <v>2938138</v>
      </c>
      <c r="K18" s="5"/>
      <c r="L18" s="29">
        <f>((J18/J17)-1)*100</f>
        <v>1.8149446091033861</v>
      </c>
      <c r="M18" s="5"/>
      <c r="N18" s="5"/>
      <c r="O18" s="34">
        <f>+O38+O39+O40+O41</f>
        <v>66013006.863876574</v>
      </c>
      <c r="P18" s="1"/>
      <c r="Q18" s="29">
        <f>((O18/O17)-1)*100</f>
        <v>3.3924258156052378</v>
      </c>
      <c r="R18" s="5"/>
    </row>
    <row r="19" spans="1:18" ht="23.1" customHeight="1">
      <c r="A19" s="8">
        <v>2024</v>
      </c>
      <c r="E19" s="34">
        <f>+E42+E43+E44+E45</f>
        <v>1857699809.6035101</v>
      </c>
      <c r="F19" s="5"/>
      <c r="G19" s="29">
        <f>((E19/E18)-1)*100</f>
        <v>5.6004324608077694</v>
      </c>
      <c r="H19" s="5"/>
      <c r="I19" s="5"/>
      <c r="J19" s="34">
        <f>J45</f>
        <v>2987996</v>
      </c>
      <c r="K19" s="5"/>
      <c r="L19" s="29">
        <f>((J19/J18)-1)*100</f>
        <v>1.6969250593402929</v>
      </c>
      <c r="M19" s="5"/>
      <c r="N19" s="5"/>
      <c r="O19" s="34">
        <f>+O42+O43+O44+O45</f>
        <v>68222756.508302376</v>
      </c>
      <c r="P19" s="1"/>
      <c r="Q19" s="29">
        <f>((O19/O18)-1)*100</f>
        <v>3.3474458283387465</v>
      </c>
      <c r="R19" s="5"/>
    </row>
    <row r="20" spans="1:18" ht="23.1" customHeight="1">
      <c r="A20" s="73">
        <v>2025</v>
      </c>
      <c r="C20" s="73"/>
      <c r="E20" s="34">
        <f>+E46+E47+E48+E49</f>
        <v>1966838210.5323713</v>
      </c>
      <c r="F20" s="5"/>
      <c r="G20" s="29">
        <f>((E20/E19)-1)*100</f>
        <v>5.8749212528667272</v>
      </c>
      <c r="H20" s="5"/>
      <c r="I20" s="5"/>
      <c r="J20" s="34">
        <f>J49</f>
        <v>3070892</v>
      </c>
      <c r="K20" s="5"/>
      <c r="L20" s="29">
        <f>((J20/J19)-1)*100</f>
        <v>2.7743009026785836</v>
      </c>
      <c r="M20" s="5"/>
      <c r="N20" s="5"/>
      <c r="O20" s="34">
        <f>+O46+O47+O48+O49</f>
        <v>71532740.833616376</v>
      </c>
      <c r="P20" s="1"/>
      <c r="Q20" s="29">
        <f>((O20/O19)-1)*100</f>
        <v>4.8517305584261816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f>+'J3-DT'!E22+'J3-F&amp;B'!E22+'J3-Accom'!E22</f>
        <v>342027550.95306164</v>
      </c>
      <c r="G22" s="3">
        <f>(E22/E16-1)*100</f>
        <v>-74.754079557798818</v>
      </c>
      <c r="H22" s="4">
        <f>(E22/E19-1)*100</f>
        <v>-81.588653388188661</v>
      </c>
      <c r="J22" s="7">
        <f>+'J3-DT'!J22+'J3-F&amp;B'!J22+'J3-Accom'!J22</f>
        <v>2779668.5701865521</v>
      </c>
      <c r="L22" s="3">
        <f>(J22/J16-1)*100</f>
        <v>-1.1365076490408743</v>
      </c>
      <c r="M22" s="4">
        <f>(J22/J19-1)*100</f>
        <v>-6.9721455387975029</v>
      </c>
      <c r="O22" s="7">
        <f>+'J3-DT'!O22+'J3-F&amp;B'!O22+'J3-Accom'!O22</f>
        <v>14708688.21007083</v>
      </c>
      <c r="Q22" s="3">
        <f>(O22/O16-1)*100</f>
        <v>-75.287249664336457</v>
      </c>
      <c r="R22" s="4">
        <f>(O22/O19-1)*100</f>
        <v>-78.440202415038954</v>
      </c>
    </row>
    <row r="23" spans="1:18" ht="23.1" hidden="1" customHeight="1">
      <c r="C23" s="8">
        <v>2</v>
      </c>
      <c r="E23" s="7">
        <f>+'J3-DT'!E23+'J3-F&amp;B'!E23+'J3-Accom'!E23</f>
        <v>349343295.0382129</v>
      </c>
      <c r="G23" s="3">
        <f>(E23/E17-1)*100</f>
        <v>-78.590161349501827</v>
      </c>
      <c r="H23" s="4">
        <f t="shared" ref="H23:H47" si="3">(E23/E22-1)*100</f>
        <v>2.1389341486572899</v>
      </c>
      <c r="J23" s="7">
        <f>+'J3-DT'!J23+'J3-F&amp;B'!J23+'J3-Accom'!J23</f>
        <v>2827618.6682870998</v>
      </c>
      <c r="L23" s="3">
        <f>(J23/J17-1)*100</f>
        <v>-2.0148685707350289</v>
      </c>
      <c r="M23" s="4">
        <f t="shared" ref="M23:M47" si="4">(J23/J22-1)*100</f>
        <v>1.7250293295696606</v>
      </c>
      <c r="O23" s="7">
        <f>+'J3-DT'!O23+'J3-F&amp;B'!O23+'J3-Accom'!O23</f>
        <v>14928596.099199533</v>
      </c>
      <c r="Q23" s="3">
        <f>(O23/O17-1)*100</f>
        <v>-76.618187262694548</v>
      </c>
      <c r="R23" s="4">
        <f t="shared" ref="R23:R47" si="5">(O23/O22-1)*100</f>
        <v>1.4950883857755226</v>
      </c>
    </row>
    <row r="24" spans="1:18" ht="23.1" hidden="1" customHeight="1">
      <c r="C24" s="8">
        <v>3</v>
      </c>
      <c r="E24" s="7">
        <f>+'J3-DT'!E24+'J3-F&amp;B'!E24+'J3-Accom'!E24</f>
        <v>358594803.83223063</v>
      </c>
      <c r="G24" s="3">
        <f>(E24/E18-1)*100</f>
        <v>-79.61577744309281</v>
      </c>
      <c r="H24" s="4">
        <f t="shared" si="3"/>
        <v>2.6482571514663711</v>
      </c>
      <c r="J24" s="7">
        <f>+'J3-DT'!J24+'J3-F&amp;B'!J24+'J3-Accom'!J24</f>
        <v>2830720.5180393918</v>
      </c>
      <c r="L24" s="3">
        <f>(J24/J18-1)*100</f>
        <v>-3.6559712974886915</v>
      </c>
      <c r="M24" s="4">
        <f t="shared" si="4"/>
        <v>0.10969830504659051</v>
      </c>
      <c r="O24" s="7">
        <f>+'J3-DT'!O24+'J3-F&amp;B'!O24+'J3-Accom'!O24</f>
        <v>15072635.947884019</v>
      </c>
      <c r="Q24" s="3">
        <f>(O24/O18-1)*100</f>
        <v>-77.167172555910312</v>
      </c>
      <c r="R24" s="4">
        <f t="shared" si="5"/>
        <v>0.96485863591828647</v>
      </c>
    </row>
    <row r="25" spans="1:18" ht="23.1" hidden="1" customHeight="1">
      <c r="C25" s="8">
        <v>4</v>
      </c>
      <c r="E25" s="7">
        <f>+'J3-DT'!E25+'J3-F&amp;B'!E25+'J3-Accom'!E25</f>
        <v>362317076.59939885</v>
      </c>
      <c r="G25" s="3">
        <f>(E25/E19-1)*100</f>
        <v>-80.4964680124111</v>
      </c>
      <c r="H25" s="4">
        <f t="shared" si="3"/>
        <v>1.0380163703960665</v>
      </c>
      <c r="J25" s="7">
        <f>+'J3-DT'!J25+'J3-F&amp;B'!J25+'J3-Accom'!J25</f>
        <v>2867716.2672251482</v>
      </c>
      <c r="L25" s="3">
        <f>(J25/J19-1)*100</f>
        <v>-4.0254315191470047</v>
      </c>
      <c r="M25" s="4">
        <f t="shared" si="4"/>
        <v>1.3069375429327179</v>
      </c>
      <c r="O25" s="7">
        <f>+'J3-DT'!O25+'J3-F&amp;B'!O25+'J3-Accom'!O25</f>
        <v>15277355.911576113</v>
      </c>
      <c r="Q25" s="3">
        <f>(O25/O19-1)*100</f>
        <v>-77.606656937532364</v>
      </c>
      <c r="R25" s="4">
        <f t="shared" si="5"/>
        <v>1.3582227050394025</v>
      </c>
    </row>
    <row r="26" spans="1:18" ht="23.1" customHeight="1">
      <c r="A26" s="8">
        <v>2020</v>
      </c>
      <c r="C26" s="8">
        <v>1</v>
      </c>
      <c r="E26" s="7">
        <f>+'J3-DT'!E26+'J3-F&amp;B'!E26+'J3-Accom'!E26</f>
        <v>347296889.33795404</v>
      </c>
      <c r="G26" s="3">
        <f t="shared" ref="G26:G47" si="6">(E26/E22-1)*100</f>
        <v>1.5406181081639048</v>
      </c>
      <c r="H26" s="4">
        <f t="shared" si="3"/>
        <v>-4.1455918673278802</v>
      </c>
      <c r="J26" s="7">
        <f>+'J3-DT'!J26+'J3-F&amp;B'!J26+'J3-Accom'!J26</f>
        <v>2810376.358123438</v>
      </c>
      <c r="L26" s="3">
        <f t="shared" ref="L26:L47" si="7">(J26/J22-1)*100</f>
        <v>1.1047283933862895</v>
      </c>
      <c r="M26" s="4">
        <f t="shared" si="4"/>
        <v>-1.9994972918709775</v>
      </c>
      <c r="O26" s="7">
        <f>+'J3-DT'!O26+'J3-F&amp;B'!O26+'J3-Accom'!O26</f>
        <v>14984510.864815636</v>
      </c>
      <c r="Q26" s="3">
        <f t="shared" ref="Q26:Q47" si="8">(O26/O22-1)*100</f>
        <v>1.8752362604025796</v>
      </c>
      <c r="R26" s="4">
        <f t="shared" si="5"/>
        <v>-1.9168568727169544</v>
      </c>
    </row>
    <row r="27" spans="1:18" ht="23.1" customHeight="1">
      <c r="C27" s="8">
        <v>2</v>
      </c>
      <c r="E27" s="7">
        <f>+'J3-DT'!E27+'J3-F&amp;B'!E27+'J3-Accom'!E27</f>
        <v>266496798.08090326</v>
      </c>
      <c r="G27" s="3">
        <f t="shared" si="6"/>
        <v>-23.71492401142191</v>
      </c>
      <c r="H27" s="4">
        <f t="shared" si="3"/>
        <v>-23.265423255324446</v>
      </c>
      <c r="J27" s="7">
        <f>+'J3-DT'!J27+'J3-F&amp;B'!J27+'J3-Accom'!J27</f>
        <v>2731161.4063471449</v>
      </c>
      <c r="L27" s="3">
        <f t="shared" si="7"/>
        <v>-3.4112542480272401</v>
      </c>
      <c r="M27" s="4">
        <f t="shared" si="4"/>
        <v>-2.818659911770216</v>
      </c>
      <c r="O27" s="7">
        <f>+'J3-DT'!O27+'J3-F&amp;B'!O27+'J3-Accom'!O27</f>
        <v>14412570.180282654</v>
      </c>
      <c r="Q27" s="3">
        <f t="shared" si="8"/>
        <v>-3.4566272373364626</v>
      </c>
      <c r="R27" s="4">
        <f t="shared" si="5"/>
        <v>-3.8168792407894059</v>
      </c>
    </row>
    <row r="28" spans="1:18" ht="23.1" customHeight="1">
      <c r="C28" s="8">
        <v>3</v>
      </c>
      <c r="E28" s="7">
        <f>+'J3-DT'!E28+'J3-F&amp;B'!E28+'J3-Accom'!E28</f>
        <v>346244848.8815456</v>
      </c>
      <c r="G28" s="3">
        <f t="shared" si="6"/>
        <v>-3.4439860306684666</v>
      </c>
      <c r="H28" s="4">
        <f t="shared" si="3"/>
        <v>29.924581223836078</v>
      </c>
      <c r="J28" s="7">
        <f>+'J3-DT'!J28+'J3-F&amp;B'!J28+'J3-Accom'!J28</f>
        <v>2772741.7333788807</v>
      </c>
      <c r="L28" s="3">
        <f t="shared" si="7"/>
        <v>-2.0481988345733337</v>
      </c>
      <c r="M28" s="4">
        <f t="shared" si="4"/>
        <v>1.5224412198819204</v>
      </c>
      <c r="O28" s="7">
        <f>+'J3-DT'!O28+'J3-F&amp;B'!O28+'J3-Accom'!O28</f>
        <v>14937617.998509953</v>
      </c>
      <c r="Q28" s="3">
        <f t="shared" si="8"/>
        <v>-0.89578193118252658</v>
      </c>
      <c r="R28" s="4">
        <f t="shared" si="5"/>
        <v>3.6429853361310771</v>
      </c>
    </row>
    <row r="29" spans="1:18" ht="23.1" customHeight="1">
      <c r="C29" s="8">
        <v>4</v>
      </c>
      <c r="E29" s="7">
        <f>+'J3-DT'!E29+'J3-F&amp;B'!E29+'J3-Accom'!E29</f>
        <v>352257216.51698726</v>
      </c>
      <c r="G29" s="3">
        <f t="shared" si="6"/>
        <v>-2.7765349005435924</v>
      </c>
      <c r="H29" s="4">
        <f t="shared" si="3"/>
        <v>1.7364496987790856</v>
      </c>
      <c r="J29" s="7">
        <f>+'J3-DT'!J29+'J3-F&amp;B'!J29+'J3-Accom'!J29</f>
        <v>2768780.508178744</v>
      </c>
      <c r="L29" s="3">
        <f t="shared" si="7"/>
        <v>-3.4499842323011953</v>
      </c>
      <c r="M29" s="4">
        <f t="shared" si="4"/>
        <v>-0.14286311460063317</v>
      </c>
      <c r="O29" s="7">
        <f>+'J3-DT'!O29+'J3-F&amp;B'!O29+'J3-Accom'!O29</f>
        <v>14993335.391823566</v>
      </c>
      <c r="Q29" s="3">
        <f t="shared" si="8"/>
        <v>-1.8590947373120725</v>
      </c>
      <c r="R29" s="4">
        <f t="shared" si="5"/>
        <v>0.37300052337105871</v>
      </c>
    </row>
    <row r="30" spans="1:18" ht="23.1" customHeight="1">
      <c r="A30" s="8">
        <v>2021</v>
      </c>
      <c r="C30" s="8">
        <v>1</v>
      </c>
      <c r="E30" s="7">
        <f>+'J3-DT'!E30+'J3-F&amp;B'!E30+'J3-Accom'!E30</f>
        <v>346685477.94541258</v>
      </c>
      <c r="G30" s="3">
        <f t="shared" si="6"/>
        <v>-0.17604862332829541</v>
      </c>
      <c r="H30" s="4">
        <f t="shared" si="3"/>
        <v>-1.5817244644882988</v>
      </c>
      <c r="J30" s="7">
        <f>+'J3-DT'!J30+'J3-F&amp;B'!J30+'J3-Accom'!J30</f>
        <v>2761740.1448592246</v>
      </c>
      <c r="L30" s="3">
        <f t="shared" si="7"/>
        <v>-1.7305943071869945</v>
      </c>
      <c r="M30" s="4">
        <f t="shared" si="4"/>
        <v>-0.25427668602558962</v>
      </c>
      <c r="O30" s="7">
        <f>+'J3-DT'!O30+'J3-F&amp;B'!O30+'J3-Accom'!O30</f>
        <v>14842509.476408649</v>
      </c>
      <c r="Q30" s="3">
        <f t="shared" si="8"/>
        <v>-0.94765447926907775</v>
      </c>
      <c r="R30" s="4">
        <f t="shared" si="5"/>
        <v>-1.0059530549631268</v>
      </c>
    </row>
    <row r="31" spans="1:18" ht="23.1" customHeight="1">
      <c r="C31" s="8">
        <v>2</v>
      </c>
      <c r="E31" s="7">
        <f>+'J3-DT'!E31+'J3-F&amp;B'!E31+'J3-Accom'!E31</f>
        <v>324569394.15227258</v>
      </c>
      <c r="G31" s="3">
        <f t="shared" si="6"/>
        <v>21.791104617226821</v>
      </c>
      <c r="H31" s="4">
        <f t="shared" si="3"/>
        <v>-6.3792933941762335</v>
      </c>
      <c r="J31" s="7">
        <f>+'J3-DT'!J31+'J3-F&amp;B'!J31+'J3-Accom'!J31</f>
        <v>2725103.2434569057</v>
      </c>
      <c r="L31" s="3">
        <f t="shared" si="7"/>
        <v>-0.22181636267121219</v>
      </c>
      <c r="M31" s="4">
        <f t="shared" si="4"/>
        <v>-1.3265875672812899</v>
      </c>
      <c r="O31" s="7">
        <f>+'J3-DT'!O31+'J3-F&amp;B'!O31+'J3-Accom'!O31</f>
        <v>14421903.82014817</v>
      </c>
      <c r="Q31" s="3">
        <f t="shared" si="8"/>
        <v>6.4760412256559263E-2</v>
      </c>
      <c r="R31" s="4">
        <f t="shared" si="5"/>
        <v>-2.8337907206932189</v>
      </c>
    </row>
    <row r="32" spans="1:18" ht="23.1" customHeight="1">
      <c r="C32" s="8">
        <v>3</v>
      </c>
      <c r="E32" s="7">
        <f>+'J3-DT'!E32+'J3-F&amp;B'!E32+'J3-Accom'!E32</f>
        <v>313321910.03739333</v>
      </c>
      <c r="G32" s="3">
        <f>(E32/E28-1)*100</f>
        <v>-9.5085714489331234</v>
      </c>
      <c r="H32" s="4">
        <f t="shared" si="3"/>
        <v>-3.465355735175224</v>
      </c>
      <c r="J32" s="7">
        <f>+'J3-DT'!J32+'J3-F&amp;B'!J32+'J3-Accom'!J32</f>
        <v>2763825.5855092504</v>
      </c>
      <c r="L32" s="3">
        <f t="shared" si="7"/>
        <v>-0.32156431168095523</v>
      </c>
      <c r="M32" s="4">
        <f t="shared" si="4"/>
        <v>1.4209495418318063</v>
      </c>
      <c r="O32" s="7">
        <f>+'J3-DT'!O32+'J3-F&amp;B'!O32+'J3-Accom'!O32</f>
        <v>14852777.639427332</v>
      </c>
      <c r="Q32" s="3">
        <f t="shared" si="8"/>
        <v>-0.56796444447222427</v>
      </c>
      <c r="R32" s="4">
        <f t="shared" si="5"/>
        <v>2.9876348133538899</v>
      </c>
    </row>
    <row r="33" spans="1:18" ht="23.1" customHeight="1">
      <c r="C33" s="8">
        <v>4</v>
      </c>
      <c r="E33" s="7">
        <f>+'J3-DT'!E33+'J3-F&amp;B'!E33+'J3-Accom'!E33</f>
        <v>370206663.91162193</v>
      </c>
      <c r="G33" s="3">
        <f t="shared" si="6"/>
        <v>5.0955513621873783</v>
      </c>
      <c r="H33" s="4">
        <f t="shared" si="3"/>
        <v>18.155370579554962</v>
      </c>
      <c r="J33" s="7">
        <f>+'J3-DT'!J33+'J3-F&amp;B'!J33+'J3-Accom'!J33</f>
        <v>2811622.8792716577</v>
      </c>
      <c r="L33" s="3">
        <f t="shared" si="7"/>
        <v>1.547337210962052</v>
      </c>
      <c r="M33" s="4">
        <f t="shared" si="4"/>
        <v>1.7293889315233457</v>
      </c>
      <c r="O33" s="7">
        <f>+'J3-DT'!O33+'J3-F&amp;B'!O33+'J3-Accom'!O33</f>
        <v>15401430.060418611</v>
      </c>
      <c r="Q33" s="3">
        <f t="shared" si="8"/>
        <v>2.7218404573114308</v>
      </c>
      <c r="R33" s="4">
        <f t="shared" si="5"/>
        <v>3.6939381596534426</v>
      </c>
    </row>
    <row r="34" spans="1:18" ht="23.1" customHeight="1">
      <c r="A34" s="8">
        <v>2022</v>
      </c>
      <c r="C34" s="8">
        <v>1</v>
      </c>
      <c r="E34" s="7">
        <f>+'J3-DT'!E34+'J3-F&amp;B'!E34+'J3-Accom'!E34</f>
        <v>378710939.29716939</v>
      </c>
      <c r="G34" s="3">
        <f t="shared" si="6"/>
        <v>9.2376125880875293</v>
      </c>
      <c r="H34" s="4">
        <f t="shared" si="3"/>
        <v>2.2971697202019081</v>
      </c>
      <c r="J34" s="7">
        <f>+'J3-DT'!J34+'J3-F&amp;B'!J34+'J3-Accom'!J34</f>
        <v>2835079.9851509291</v>
      </c>
      <c r="L34" s="3">
        <f t="shared" si="7"/>
        <v>2.6555662895447085</v>
      </c>
      <c r="M34" s="4">
        <f t="shared" si="4"/>
        <v>0.83429061742974486</v>
      </c>
      <c r="O34" s="7">
        <f>+'J3-DT'!O34+'J3-F&amp;B'!O34+'J3-Accom'!O34</f>
        <v>15631902.070641404</v>
      </c>
      <c r="Q34" s="3">
        <f t="shared" si="8"/>
        <v>5.318457741175453</v>
      </c>
      <c r="R34" s="4">
        <f t="shared" si="5"/>
        <v>1.4964325346326302</v>
      </c>
    </row>
    <row r="35" spans="1:18" ht="23.1" customHeight="1">
      <c r="C35" s="8">
        <v>2</v>
      </c>
      <c r="E35" s="7">
        <f>+'J3-DT'!E35+'J3-F&amp;B'!E35+'J3-Accom'!E35</f>
        <v>409345954.28172201</v>
      </c>
      <c r="G35" s="3">
        <f t="shared" si="6"/>
        <v>26.119702491010678</v>
      </c>
      <c r="H35" s="4">
        <f t="shared" si="3"/>
        <v>8.0892870539748927</v>
      </c>
      <c r="J35" s="7">
        <f>+'J3-DT'!J35+'J3-F&amp;B'!J35+'J3-Accom'!J35</f>
        <v>2860229</v>
      </c>
      <c r="L35" s="3">
        <f t="shared" si="7"/>
        <v>4.9585554920730912</v>
      </c>
      <c r="M35" s="4">
        <f t="shared" si="4"/>
        <v>0.88706544368384321</v>
      </c>
      <c r="O35" s="7">
        <f>+'J3-DT'!O35+'J3-F&amp;B'!O35+'J3-Accom'!O35</f>
        <v>15932379.580092117</v>
      </c>
      <c r="Q35" s="3">
        <f t="shared" si="8"/>
        <v>10.473483797844585</v>
      </c>
      <c r="R35" s="4">
        <f t="shared" si="5"/>
        <v>1.9222069591585234</v>
      </c>
    </row>
    <row r="36" spans="1:18" ht="23.1" customHeight="1">
      <c r="C36" s="8">
        <v>3</v>
      </c>
      <c r="E36" s="7">
        <f>+'J3-DT'!E36+'J3-F&amp;B'!E36+'J3-Accom'!E36</f>
        <v>417847799.92371935</v>
      </c>
      <c r="G36" s="3">
        <f t="shared" si="6"/>
        <v>33.360542795698954</v>
      </c>
      <c r="H36" s="4">
        <f t="shared" si="3"/>
        <v>2.0769340830338656</v>
      </c>
      <c r="J36" s="7">
        <f>+'J3-DT'!J36+'J3-F&amp;B'!J36+'J3-Accom'!J36</f>
        <v>2870606</v>
      </c>
      <c r="L36" s="3">
        <f t="shared" si="7"/>
        <v>3.8635004701671471</v>
      </c>
      <c r="M36" s="4">
        <f t="shared" si="4"/>
        <v>0.36280311821186295</v>
      </c>
      <c r="O36" s="7">
        <f>+'J3-DT'!O36+'J3-F&amp;B'!O36+'J3-Accom'!O36</f>
        <v>16065542.40015593</v>
      </c>
      <c r="Q36" s="3">
        <f t="shared" si="8"/>
        <v>8.1652387867792608</v>
      </c>
      <c r="R36" s="4">
        <f t="shared" si="5"/>
        <v>0.83579994685918368</v>
      </c>
    </row>
    <row r="37" spans="1:18" ht="23.1" customHeight="1">
      <c r="C37" s="8">
        <v>4</v>
      </c>
      <c r="E37" s="7">
        <f>+'J3-DT'!E37+'J3-F&amp;B'!E37+'J3-Accom'!E37</f>
        <v>425790438.53933132</v>
      </c>
      <c r="G37" s="3">
        <f t="shared" si="6"/>
        <v>15.014255562125346</v>
      </c>
      <c r="H37" s="4">
        <f t="shared" si="3"/>
        <v>1.9008449050256893</v>
      </c>
      <c r="J37" s="7">
        <f>+'J3-DT'!J37+'J3-F&amp;B'!J37+'J3-Accom'!J37</f>
        <v>2885763</v>
      </c>
      <c r="L37" s="3">
        <f t="shared" si="7"/>
        <v>2.6369155435080227</v>
      </c>
      <c r="M37" s="4">
        <f t="shared" si="4"/>
        <v>0.52800697831747456</v>
      </c>
      <c r="O37" s="7">
        <f>+'J3-DT'!O37+'J3-F&amp;B'!O37+'J3-Accom'!O37</f>
        <v>16217219.234086925</v>
      </c>
      <c r="Q37" s="3">
        <f t="shared" si="8"/>
        <v>5.2968404262983215</v>
      </c>
      <c r="R37" s="4">
        <f t="shared" si="5"/>
        <v>0.94411274859615979</v>
      </c>
    </row>
    <row r="38" spans="1:18" ht="23.1" customHeight="1">
      <c r="A38" s="8">
        <v>2023</v>
      </c>
      <c r="C38" s="8">
        <v>1</v>
      </c>
      <c r="E38" s="7">
        <f>+'J3-DT'!E38+'J3-F&amp;B'!E38+'J3-Accom'!E38</f>
        <v>428230534.31586868</v>
      </c>
      <c r="G38" s="3">
        <f t="shared" si="6"/>
        <v>13.075829050673903</v>
      </c>
      <c r="H38" s="4">
        <f t="shared" si="3"/>
        <v>0.57307434730289319</v>
      </c>
      <c r="J38" s="7">
        <f>+'J3-DT'!J38+'J3-F&amp;B'!J38+'J3-Accom'!J38</f>
        <v>2891147.8960000002</v>
      </c>
      <c r="L38" s="3">
        <f t="shared" si="7"/>
        <v>1.9776482900917713</v>
      </c>
      <c r="M38" s="4">
        <f t="shared" si="4"/>
        <v>0.18660215686459036</v>
      </c>
      <c r="O38" s="7">
        <f>+'J3-DT'!O38+'J3-F&amp;B'!O38+'J3-Accom'!O38</f>
        <v>16271884.087525053</v>
      </c>
      <c r="Q38" s="3">
        <f t="shared" si="8"/>
        <v>4.0940764213563741</v>
      </c>
      <c r="R38" s="4">
        <f t="shared" si="5"/>
        <v>0.33707908026074929</v>
      </c>
    </row>
    <row r="39" spans="1:18" ht="23.1" customHeight="1">
      <c r="C39" s="8">
        <v>2</v>
      </c>
      <c r="E39" s="7">
        <f>+'J3-DT'!E39+'J3-F&amp;B'!E39+'J3-Accom'!E39</f>
        <v>433510136.21079028</v>
      </c>
      <c r="G39" s="3">
        <f t="shared" si="6"/>
        <v>5.9031197636896238</v>
      </c>
      <c r="H39" s="4">
        <f t="shared" si="3"/>
        <v>1.232887772320157</v>
      </c>
      <c r="J39" s="7">
        <f>+'J3-DT'!J39+'J3-F&amp;B'!J39+'J3-Accom'!J39</f>
        <v>2902743</v>
      </c>
      <c r="L39" s="3">
        <f t="shared" si="7"/>
        <v>1.4863844818019833</v>
      </c>
      <c r="M39" s="4">
        <f t="shared" si="4"/>
        <v>0.40105537375110245</v>
      </c>
      <c r="O39" s="7">
        <f>+'J3-DT'!O39+'J3-F&amp;B'!O39+'J3-Accom'!O39</f>
        <v>16405852.962806258</v>
      </c>
      <c r="Q39" s="3">
        <f t="shared" si="8"/>
        <v>2.9717681551207686</v>
      </c>
      <c r="R39" s="4">
        <f t="shared" si="5"/>
        <v>0.82331507870014864</v>
      </c>
    </row>
    <row r="40" spans="1:18" ht="23.1" customHeight="1">
      <c r="C40" s="8">
        <v>3</v>
      </c>
      <c r="E40" s="7">
        <f>+'J3-DT'!E40+'J3-F&amp;B'!E40+'J3-Accom'!E40</f>
        <v>446567209.41103321</v>
      </c>
      <c r="G40" s="3">
        <f t="shared" si="6"/>
        <v>6.8731747522798425</v>
      </c>
      <c r="H40" s="4">
        <f t="shared" si="3"/>
        <v>3.0119418462441816</v>
      </c>
      <c r="J40" s="7">
        <f>+'J3-DT'!J40+'J3-F&amp;B'!J40+'J3-Accom'!J40</f>
        <v>2921654</v>
      </c>
      <c r="L40" s="3">
        <f t="shared" si="7"/>
        <v>1.7783004703536553</v>
      </c>
      <c r="M40" s="4">
        <f t="shared" si="4"/>
        <v>0.65148723121544183</v>
      </c>
      <c r="O40" s="7">
        <f>+'J3-DT'!O40+'J3-F&amp;B'!O40+'J3-Accom'!O40</f>
        <v>16614773.999142339</v>
      </c>
      <c r="Q40" s="3">
        <f t="shared" si="8"/>
        <v>3.4186931589753167</v>
      </c>
      <c r="R40" s="4">
        <f t="shared" si="5"/>
        <v>1.2734542776271729</v>
      </c>
    </row>
    <row r="41" spans="1:18" ht="23.1" customHeight="1">
      <c r="C41" s="8">
        <v>4</v>
      </c>
      <c r="E41" s="7">
        <f>+'J3-DT'!E41+'J3-F&amp;B'!E41+'J3-Accom'!E41</f>
        <v>450870341.50848544</v>
      </c>
      <c r="G41" s="3">
        <f t="shared" si="6"/>
        <v>5.8901987219793783</v>
      </c>
      <c r="H41" s="4">
        <f t="shared" si="3"/>
        <v>0.96360234400718614</v>
      </c>
      <c r="J41" s="7">
        <f>+'J3-DT'!J41+'J3-F&amp;B'!J41+'J3-Accom'!J41</f>
        <v>2938138</v>
      </c>
      <c r="L41" s="3">
        <f t="shared" si="7"/>
        <v>1.8149446091033861</v>
      </c>
      <c r="M41" s="4">
        <f t="shared" si="4"/>
        <v>0.56420096287923549</v>
      </c>
      <c r="O41" s="7">
        <f>+'J3-DT'!O41+'J3-F&amp;B'!O41+'J3-Accom'!O41</f>
        <v>16720495.814402925</v>
      </c>
      <c r="Q41" s="3">
        <f t="shared" si="8"/>
        <v>3.1033469613468867</v>
      </c>
      <c r="R41" s="4">
        <f t="shared" si="5"/>
        <v>0.6363120874592898</v>
      </c>
    </row>
    <row r="42" spans="1:18" ht="23.1" customHeight="1">
      <c r="A42" s="8">
        <v>2024</v>
      </c>
      <c r="C42" s="8">
        <v>1</v>
      </c>
      <c r="E42" s="7">
        <f>+'J3-DT'!E42+'J3-F&amp;B'!E42+'J3-Accom'!E42</f>
        <v>451561520.75487804</v>
      </c>
      <c r="G42" s="3">
        <f t="shared" si="6"/>
        <v>5.4482304668634685</v>
      </c>
      <c r="H42" s="4">
        <f t="shared" si="3"/>
        <v>0.15329889388602247</v>
      </c>
      <c r="J42" s="7">
        <f>+'J3-DT'!J42+'J3-F&amp;B'!J42+'J3-Accom'!J42</f>
        <v>2937728</v>
      </c>
      <c r="L42" s="3">
        <f t="shared" si="7"/>
        <v>1.6111283709991042</v>
      </c>
      <c r="M42" s="4">
        <f t="shared" si="4"/>
        <v>-1.3954416028105765E-2</v>
      </c>
      <c r="O42" s="7">
        <f>+'J3-DT'!O42+'J3-F&amp;B'!O42+'J3-Accom'!O42</f>
        <v>16773309.728421835</v>
      </c>
      <c r="Q42" s="3">
        <f t="shared" si="8"/>
        <v>3.0815462929778548</v>
      </c>
      <c r="R42" s="4">
        <f t="shared" si="5"/>
        <v>0.31586332489863533</v>
      </c>
    </row>
    <row r="43" spans="1:18" ht="23.1" customHeight="1">
      <c r="C43" s="8">
        <v>2</v>
      </c>
      <c r="E43" s="7">
        <f>+'J3-DT'!E43+'J3-F&amp;B'!E43+'J3-Accom'!E43</f>
        <v>461421482.59495693</v>
      </c>
      <c r="G43" s="3">
        <f t="shared" si="6"/>
        <v>6.4384530032292053</v>
      </c>
      <c r="H43" s="4">
        <f t="shared" si="3"/>
        <v>2.1835256962541738</v>
      </c>
      <c r="J43" s="7">
        <f>+'J3-DT'!J43+'J3-F&amp;B'!J43+'J3-Accom'!J43</f>
        <v>2952159</v>
      </c>
      <c r="L43" s="3">
        <f t="shared" si="7"/>
        <v>1.7023897740860994</v>
      </c>
      <c r="M43" s="4">
        <f t="shared" si="4"/>
        <v>0.49122995730033203</v>
      </c>
      <c r="O43" s="7">
        <f>+'J3-DT'!O43+'J3-F&amp;B'!O43+'J3-Accom'!O43</f>
        <v>16937711.59503752</v>
      </c>
      <c r="Q43" s="3">
        <f t="shared" si="8"/>
        <v>3.2418834512112138</v>
      </c>
      <c r="R43" s="4">
        <f t="shared" si="5"/>
        <v>0.9801396938202922</v>
      </c>
    </row>
    <row r="44" spans="1:18" ht="23.1" customHeight="1">
      <c r="C44" s="8">
        <v>3</v>
      </c>
      <c r="E44" s="7">
        <f>+'J3-DT'!E44+'J3-F&amp;B'!E44+'J3-Accom'!E44</f>
        <v>469521970.47772032</v>
      </c>
      <c r="G44" s="3">
        <f t="shared" si="6"/>
        <v>5.14027017276113</v>
      </c>
      <c r="H44" s="4">
        <f t="shared" si="3"/>
        <v>1.7555506599319148</v>
      </c>
      <c r="J44" s="7">
        <f>+'J3-DT'!J44+'J3-F&amp;B'!J44+'J3-Accom'!J44</f>
        <v>2969632</v>
      </c>
      <c r="L44" s="3">
        <f t="shared" si="7"/>
        <v>1.6421520138935053</v>
      </c>
      <c r="M44" s="4">
        <f t="shared" si="4"/>
        <v>0.59187191475797984</v>
      </c>
      <c r="O44" s="7">
        <f>+'J3-DT'!O44+'J3-F&amp;B'!O44+'J3-Accom'!O44</f>
        <v>17170117.399927557</v>
      </c>
      <c r="Q44" s="3">
        <f t="shared" si="8"/>
        <v>3.3424673776115466</v>
      </c>
      <c r="R44" s="4">
        <f t="shared" si="5"/>
        <v>1.3721204519631103</v>
      </c>
    </row>
    <row r="45" spans="1:18" ht="23.1" customHeight="1">
      <c r="C45" s="8">
        <v>4</v>
      </c>
      <c r="E45" s="7">
        <f>+'J3-DT'!E45+'J3-F&amp;B'!E45+'J3-Accom'!E45</f>
        <v>475194835.77595496</v>
      </c>
      <c r="G45" s="3">
        <f t="shared" si="6"/>
        <v>5.3950087260312252</v>
      </c>
      <c r="H45" s="4">
        <f t="shared" si="3"/>
        <v>1.2082214794896018</v>
      </c>
      <c r="J45" s="7">
        <f>+'J3-DT'!J45+'J3-F&amp;B'!J45+'J3-Accom'!J45</f>
        <v>2987996</v>
      </c>
      <c r="L45" s="3">
        <f t="shared" si="7"/>
        <v>1.6969250593402929</v>
      </c>
      <c r="M45" s="4">
        <f t="shared" si="4"/>
        <v>0.61839312076379382</v>
      </c>
      <c r="O45" s="7">
        <f>+'J3-DT'!O45+'J3-F&amp;B'!O45+'J3-Accom'!O45</f>
        <v>17341617.784915462</v>
      </c>
      <c r="Q45" s="3">
        <f t="shared" si="8"/>
        <v>3.7147341646263099</v>
      </c>
      <c r="R45" s="4">
        <f t="shared" si="5"/>
        <v>0.99883059034080457</v>
      </c>
    </row>
    <row r="46" spans="1:18" ht="23.1" customHeight="1">
      <c r="A46" s="8">
        <v>2025</v>
      </c>
      <c r="C46" s="62">
        <v>1</v>
      </c>
      <c r="E46" s="7">
        <f>+'J3-DT'!E46+'J3-F&amp;B'!E46+'J3-Accom'!E46</f>
        <v>475713447.31738365</v>
      </c>
      <c r="G46" s="3">
        <f t="shared" si="6"/>
        <v>5.3485351280885718</v>
      </c>
      <c r="H46" s="4">
        <f t="shared" si="3"/>
        <v>0.10913661142419873</v>
      </c>
      <c r="J46" s="7">
        <f>+'J3-DT'!J46+'J3-F&amp;B'!J46+'J3-Accom'!J46</f>
        <v>2994150</v>
      </c>
      <c r="L46" s="3">
        <f t="shared" si="7"/>
        <v>1.9205998649296285</v>
      </c>
      <c r="M46" s="4">
        <f t="shared" si="4"/>
        <v>0.20595743769402652</v>
      </c>
      <c r="O46" s="7">
        <f>+'J3-DT'!O46+'J3-F&amp;B'!O46+'J3-Accom'!O46</f>
        <v>17475177.545094609</v>
      </c>
      <c r="Q46" s="3">
        <f t="shared" si="8"/>
        <v>4.1844324586904902</v>
      </c>
      <c r="R46" s="4">
        <f t="shared" si="5"/>
        <v>0.77016897636461579</v>
      </c>
    </row>
    <row r="47" spans="1:18" ht="23.1" customHeight="1">
      <c r="A47" s="61"/>
      <c r="B47" s="13"/>
      <c r="C47" s="61">
        <v>2</v>
      </c>
      <c r="D47" s="13"/>
      <c r="E47" s="64">
        <f>+'J3-DT'!E47+'J3-F&amp;B'!E47+'J3-Accom'!E47</f>
        <v>483966319.55057055</v>
      </c>
      <c r="F47" s="13"/>
      <c r="G47" s="65">
        <f t="shared" si="6"/>
        <v>4.8859530399029572</v>
      </c>
      <c r="H47" s="4">
        <f t="shared" si="3"/>
        <v>1.7348410644529855</v>
      </c>
      <c r="I47" s="13"/>
      <c r="J47" s="64">
        <f>+'J3-DT'!J47+'J3-F&amp;B'!J47+'J3-Accom'!J47</f>
        <v>3015210</v>
      </c>
      <c r="K47" s="13"/>
      <c r="L47" s="65">
        <f t="shared" si="7"/>
        <v>2.1357589479428452</v>
      </c>
      <c r="M47" s="4">
        <f t="shared" si="4"/>
        <v>0.70337157457041055</v>
      </c>
      <c r="N47" s="13"/>
      <c r="O47" s="64">
        <f>+'J3-DT'!O47+'J3-F&amp;B'!O47+'J3-Accom'!O47</f>
        <v>17674963.065219473</v>
      </c>
      <c r="P47" s="66"/>
      <c r="Q47" s="65">
        <f t="shared" si="8"/>
        <v>4.3527218304859838</v>
      </c>
      <c r="R47" s="4">
        <f t="shared" si="5"/>
        <v>1.1432531635762633</v>
      </c>
    </row>
    <row r="48" spans="1:18" ht="23.1" customHeight="1">
      <c r="A48" s="70"/>
      <c r="B48" s="13"/>
      <c r="C48" s="70">
        <v>3</v>
      </c>
      <c r="D48" s="13"/>
      <c r="E48" s="64">
        <f>+'J3-DT'!E48+'J3-F&amp;B'!E48+'J3-Accom'!E48</f>
        <v>496819631.62937754</v>
      </c>
      <c r="F48" s="13"/>
      <c r="G48" s="65">
        <f t="shared" ref="G48" si="9">(E48/E44-1)*100</f>
        <v>5.8139262628930766</v>
      </c>
      <c r="H48" s="4">
        <f t="shared" ref="H48" si="10">(E48/E47-1)*100</f>
        <v>2.6558278044519934</v>
      </c>
      <c r="I48" s="13"/>
      <c r="J48" s="64">
        <f>+'J3-DT'!J48+'J3-F&amp;B'!J48+'J3-Accom'!J48</f>
        <v>3046778</v>
      </c>
      <c r="K48" s="13"/>
      <c r="L48" s="65">
        <f t="shared" ref="L48" si="11">(J48/J44-1)*100</f>
        <v>2.5978303035527617</v>
      </c>
      <c r="M48" s="4">
        <f t="shared" ref="M48" si="12">(J48/J47-1)*100</f>
        <v>1.0469585866324405</v>
      </c>
      <c r="N48" s="13"/>
      <c r="O48" s="64">
        <f>+'J3-DT'!O48+'J3-F&amp;B'!O48+'J3-Accom'!O48</f>
        <v>18043223.997788664</v>
      </c>
      <c r="P48" s="66"/>
      <c r="Q48" s="65">
        <f t="shared" ref="Q48" si="13">(O48/O44-1)*100</f>
        <v>5.0850356903488159</v>
      </c>
      <c r="R48" s="4">
        <f t="shared" ref="R48" si="14">(O48/O47-1)*100</f>
        <v>2.0835174094018249</v>
      </c>
    </row>
    <row r="49" spans="1:18" ht="23.1" customHeight="1" thickBot="1">
      <c r="A49" s="70"/>
      <c r="B49" s="13"/>
      <c r="C49" s="27" t="s">
        <v>121</v>
      </c>
      <c r="D49" s="13"/>
      <c r="E49" s="64">
        <f>+'J3-DT'!E49+'J3-F&amp;B'!E49+'J3-Accom'!E49</f>
        <v>510338812.03503942</v>
      </c>
      <c r="F49" s="13"/>
      <c r="G49" s="65">
        <f t="shared" ref="G49" si="15">(E49/E45-1)*100</f>
        <v>7.3956982722038989</v>
      </c>
      <c r="H49" s="4">
        <f t="shared" ref="H49" si="16">(E49/E48-1)*100</f>
        <v>2.721144565347422</v>
      </c>
      <c r="I49" s="13"/>
      <c r="J49" s="64">
        <f>+'J3-DT'!J49+'J3-F&amp;B'!J49+'J3-Accom'!J49</f>
        <v>3070892</v>
      </c>
      <c r="K49" s="13"/>
      <c r="L49" s="65">
        <f t="shared" ref="L49" si="17">(J49/J45-1)*100</f>
        <v>2.7743009026785836</v>
      </c>
      <c r="M49" s="4">
        <f t="shared" ref="M49" si="18">(J49/J48-1)*100</f>
        <v>0.79145904296276104</v>
      </c>
      <c r="N49" s="13"/>
      <c r="O49" s="24">
        <f>+'J3-DT'!O49+'J3-F&amp;B'!O49+'J3-Accom'!O49</f>
        <v>18339376.225513615</v>
      </c>
      <c r="P49" s="25"/>
      <c r="Q49" s="32">
        <f t="shared" ref="Q49" si="19">(O49/O45-1)*100</f>
        <v>5.7535487921204664</v>
      </c>
      <c r="R49" s="33">
        <f t="shared" ref="R49" si="20">(O49/O48-1)*100</f>
        <v>1.6413487288150286</v>
      </c>
    </row>
    <row r="50" spans="1:18" ht="23.1" customHeight="1">
      <c r="A50" s="50" t="s">
        <v>109</v>
      </c>
      <c r="B50" s="51"/>
      <c r="C50" s="52"/>
      <c r="D50" s="52"/>
      <c r="E50" s="51"/>
      <c r="F50" s="51"/>
      <c r="G50" s="51"/>
      <c r="H50" s="51"/>
      <c r="I50" s="51"/>
      <c r="J50" s="53"/>
      <c r="K50" s="51"/>
      <c r="L50" s="51"/>
      <c r="M50" s="51"/>
      <c r="N50" s="51"/>
      <c r="O50" s="74"/>
    </row>
    <row r="51" spans="1:18" ht="29.1" customHeight="1">
      <c r="A51" s="111" t="s">
        <v>110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48"/>
      <c r="Q51" s="48"/>
    </row>
  </sheetData>
  <sheetProtection algorithmName="SHA-512" hashValue="6+huf8Sv8kKXJ55ZYh75YqWrnsOu9mgeZk2O+OfvjO9A1l/7LDjc5Scu6vfty/KaJz1sWQrFY55kYgBJbgVKRg==" saltValue="Fkys4rdqystq4XDNsOccpQ==" spinCount="100000" sheet="1" formatCells="0" formatColumns="0" formatRows="0" insertColumns="0" insertRows="0" insertHyperlinks="0" deleteColumns="0" deleteRows="0" sort="0" autoFilter="0" pivotTables="0"/>
  <mergeCells count="6">
    <mergeCell ref="A51:O51"/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&amp;C&amp;"Arial,Bold"&amp;[14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7A7C-92C9-4721-8D1D-329B0BF0F35F}">
  <sheetPr codeName="Sheet20">
    <tabColor rgb="FF00B05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475</v>
      </c>
      <c r="B11" s="35"/>
      <c r="C11" s="35" t="s">
        <v>61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62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71463041.03137061</v>
      </c>
      <c r="F14" s="5"/>
      <c r="G14" s="29"/>
      <c r="H14" s="5"/>
      <c r="I14" s="5"/>
      <c r="J14" s="34">
        <f>J25</f>
        <v>177792</v>
      </c>
      <c r="K14" s="5"/>
      <c r="L14" s="29"/>
      <c r="M14" s="5"/>
      <c r="N14" s="5"/>
      <c r="O14" s="34">
        <f>+O22+O23+O24+O25</f>
        <v>4472994.5902947094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64505386.790341996</v>
      </c>
      <c r="F15" s="5"/>
      <c r="G15" s="29">
        <f t="shared" ref="G15:G16" si="0">((E15/E14)-1)*100</f>
        <v>-9.7360175842144301</v>
      </c>
      <c r="H15" s="5"/>
      <c r="I15" s="5"/>
      <c r="J15" s="34">
        <f>J29</f>
        <v>176903</v>
      </c>
      <c r="K15" s="5"/>
      <c r="L15" s="29">
        <f t="shared" ref="L15:L16" si="1">((J15/J14)-1)*100</f>
        <v>-0.50002249820014777</v>
      </c>
      <c r="M15" s="5"/>
      <c r="N15" s="5"/>
      <c r="O15" s="34">
        <f>+O26+O27+O28+O29</f>
        <v>4490261.1799978102</v>
      </c>
      <c r="P15" s="1"/>
      <c r="Q15" s="29">
        <f t="shared" ref="Q15:Q16" si="2">((O15/O14)-1)*100</f>
        <v>0.3860185688702833</v>
      </c>
      <c r="R15" s="5"/>
    </row>
    <row r="16" spans="1:19" ht="23.1" customHeight="1">
      <c r="A16" s="8">
        <v>2021</v>
      </c>
      <c r="E16" s="34">
        <f>+E30+E31+E32+E33</f>
        <v>69442889.408780396</v>
      </c>
      <c r="F16" s="5"/>
      <c r="G16" s="29">
        <f t="shared" si="0"/>
        <v>7.6544035531272314</v>
      </c>
      <c r="H16" s="5"/>
      <c r="I16" s="5"/>
      <c r="J16" s="34">
        <f>J33</f>
        <v>183615</v>
      </c>
      <c r="K16" s="5"/>
      <c r="L16" s="29">
        <f t="shared" si="1"/>
        <v>3.7941696862122232</v>
      </c>
      <c r="M16" s="5"/>
      <c r="N16" s="5"/>
      <c r="O16" s="34">
        <f>+O30+O31+O32+O33</f>
        <v>4507240.3981048595</v>
      </c>
      <c r="P16" s="1"/>
      <c r="Q16" s="29">
        <f t="shared" si="2"/>
        <v>0.37813430948481219</v>
      </c>
      <c r="R16" s="5"/>
    </row>
    <row r="17" spans="1:18" ht="23.1" customHeight="1">
      <c r="A17" s="8">
        <v>2022</v>
      </c>
      <c r="E17" s="34">
        <f>+E34+E35+E36+E37</f>
        <v>81944261.039112598</v>
      </c>
      <c r="F17" s="5"/>
      <c r="G17" s="29">
        <f>((E17/E16)-1)*100</f>
        <v>18.002378266177853</v>
      </c>
      <c r="H17" s="5"/>
      <c r="I17" s="5"/>
      <c r="J17" s="34">
        <f>J37</f>
        <v>190314</v>
      </c>
      <c r="K17" s="5"/>
      <c r="L17" s="29">
        <f>((J17/J16)-1)*100</f>
        <v>3.6483947389919225</v>
      </c>
      <c r="M17" s="5"/>
      <c r="N17" s="5"/>
      <c r="O17" s="34">
        <f>+O34+O35+O36+O37</f>
        <v>4874753.2741819303</v>
      </c>
      <c r="P17" s="1"/>
      <c r="Q17" s="29">
        <f>((O17/O16)-1)*100</f>
        <v>8.1538334682924365</v>
      </c>
      <c r="R17" s="5"/>
    </row>
    <row r="18" spans="1:18" ht="23.1" customHeight="1">
      <c r="A18" s="8">
        <v>2023</v>
      </c>
      <c r="E18" s="34">
        <f>+E38+E39+E40+E41</f>
        <v>84552874.286689594</v>
      </c>
      <c r="F18" s="5"/>
      <c r="G18" s="29">
        <f>((E18/E17)-1)*100</f>
        <v>3.1833995627001732</v>
      </c>
      <c r="H18" s="5"/>
      <c r="I18" s="5"/>
      <c r="J18" s="34">
        <f>J41</f>
        <v>192929</v>
      </c>
      <c r="K18" s="5"/>
      <c r="L18" s="29">
        <f>((J18/J17)-1)*100</f>
        <v>1.3740449993169257</v>
      </c>
      <c r="M18" s="5"/>
      <c r="N18" s="5"/>
      <c r="O18" s="34">
        <f>+O38+O39+O40+O41</f>
        <v>4953375.5963399997</v>
      </c>
      <c r="P18" s="1"/>
      <c r="Q18" s="29">
        <f>((O18/O17)-1)*100</f>
        <v>1.6128472096111013</v>
      </c>
      <c r="R18" s="5"/>
    </row>
    <row r="19" spans="1:18" ht="23.1" customHeight="1">
      <c r="A19" s="8">
        <v>2024</v>
      </c>
      <c r="E19" s="34">
        <f>+E42+E43+E44+E45</f>
        <v>88117300.494227827</v>
      </c>
      <c r="F19" s="5"/>
      <c r="G19" s="29">
        <f>((E19/E18)-1)*100</f>
        <v>4.21561802317032</v>
      </c>
      <c r="H19" s="5"/>
      <c r="I19" s="5"/>
      <c r="J19" s="34">
        <f>J45</f>
        <v>195257</v>
      </c>
      <c r="K19" s="5"/>
      <c r="L19" s="29">
        <f>((J19/J18)-1)*100</f>
        <v>1.2066615179677553</v>
      </c>
      <c r="M19" s="5"/>
      <c r="N19" s="5"/>
      <c r="O19" s="34">
        <f>+O42+O43+O44+O45</f>
        <v>5051590.2922125868</v>
      </c>
      <c r="P19" s="1"/>
      <c r="Q19" s="29">
        <f>((O19/O18)-1)*100</f>
        <v>1.9827831336908242</v>
      </c>
      <c r="R19" s="5"/>
    </row>
    <row r="20" spans="1:18" ht="23.1" customHeight="1">
      <c r="A20" s="73">
        <v>2025</v>
      </c>
      <c r="C20" s="73"/>
      <c r="E20" s="34">
        <f>+E46+E47+E48+E49</f>
        <v>91465546.431268871</v>
      </c>
      <c r="F20" s="5"/>
      <c r="G20" s="29">
        <f>((E20/E19)-1)*100</f>
        <v>3.7997599997521281</v>
      </c>
      <c r="H20" s="5"/>
      <c r="I20" s="5"/>
      <c r="J20" s="34">
        <f>J49</f>
        <v>197554</v>
      </c>
      <c r="K20" s="5"/>
      <c r="L20" s="29">
        <f>((J20/J19)-1)*100</f>
        <v>1.1763982853367549</v>
      </c>
      <c r="M20" s="5"/>
      <c r="N20" s="5"/>
      <c r="O20" s="34">
        <f>+O46+O47+O48+O49</f>
        <v>5127637.2820947925</v>
      </c>
      <c r="P20" s="1"/>
      <c r="Q20" s="29">
        <f>((O20/O19)-1)*100</f>
        <v>1.5054069210529208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17354310.920294601</v>
      </c>
      <c r="G22" s="3">
        <f>(E22/E16-1)*100</f>
        <v>-75.009232668679388</v>
      </c>
      <c r="H22" s="4">
        <f>(E22/E19-1)*100</f>
        <v>-80.305444194319819</v>
      </c>
      <c r="J22" s="7">
        <v>175983</v>
      </c>
      <c r="L22" s="3">
        <f>(J22/J16-1)*100</f>
        <v>-4.1565231598725605</v>
      </c>
      <c r="M22" s="4">
        <f>(J22/J19-1)*100</f>
        <v>-9.8710929697782941</v>
      </c>
      <c r="O22" s="7">
        <v>1107701.8960557899</v>
      </c>
      <c r="Q22" s="3">
        <f>(O22/O16-1)*100</f>
        <v>-75.423944626482736</v>
      </c>
      <c r="R22" s="4">
        <f>(O22/O19-1)*100</f>
        <v>-78.072214253729229</v>
      </c>
    </row>
    <row r="23" spans="1:18" ht="23.1" hidden="1" customHeight="1">
      <c r="C23" s="8">
        <v>2</v>
      </c>
      <c r="E23" s="7">
        <v>17680687.835402299</v>
      </c>
      <c r="G23" s="3">
        <f>(E23/E17-1)*100</f>
        <v>-78.423519095543284</v>
      </c>
      <c r="H23" s="4">
        <f t="shared" ref="H23:H47" si="3">(E23/E22-1)*100</f>
        <v>1.8806676716044191</v>
      </c>
      <c r="J23" s="7">
        <v>179560</v>
      </c>
      <c r="L23" s="3">
        <f>(J23/J17-1)*100</f>
        <v>-5.6506615382998611</v>
      </c>
      <c r="M23" s="4">
        <f t="shared" ref="M23:M47" si="4">(J23/J22-1)*100</f>
        <v>2.0325826926464563</v>
      </c>
      <c r="O23" s="7">
        <v>1124405.71462934</v>
      </c>
      <c r="Q23" s="3">
        <f>(O23/O17-1)*100</f>
        <v>-76.934100017235536</v>
      </c>
      <c r="R23" s="4">
        <f t="shared" ref="R23:R47" si="5">(O23/O22-1)*100</f>
        <v>1.5079705679865274</v>
      </c>
    </row>
    <row r="24" spans="1:18" ht="23.1" hidden="1" customHeight="1">
      <c r="C24" s="8">
        <v>3</v>
      </c>
      <c r="E24" s="7">
        <v>18177636.958377101</v>
      </c>
      <c r="G24" s="3">
        <f>(E24/E18-1)*100</f>
        <v>-78.501455909419462</v>
      </c>
      <c r="H24" s="4">
        <f t="shared" si="3"/>
        <v>2.8106888578155464</v>
      </c>
      <c r="J24" s="7">
        <v>179694</v>
      </c>
      <c r="L24" s="3">
        <f>(J24/J18-1)*100</f>
        <v>-6.8600365937728336</v>
      </c>
      <c r="M24" s="4">
        <f t="shared" si="4"/>
        <v>7.4626865671634235E-2</v>
      </c>
      <c r="O24" s="7">
        <v>1127584.38801684</v>
      </c>
      <c r="Q24" s="3">
        <f>(O24/O18-1)*100</f>
        <v>-77.236041037348329</v>
      </c>
      <c r="R24" s="4">
        <f t="shared" si="5"/>
        <v>0.28269808185277245</v>
      </c>
    </row>
    <row r="25" spans="1:18" ht="23.1" hidden="1" customHeight="1">
      <c r="C25" s="8">
        <v>4</v>
      </c>
      <c r="E25" s="7">
        <v>18250405.317296602</v>
      </c>
      <c r="G25" s="3">
        <f>(E25/E19-1)*100</f>
        <v>-79.288510638734209</v>
      </c>
      <c r="H25" s="4">
        <f t="shared" si="3"/>
        <v>0.4003180341104029</v>
      </c>
      <c r="J25" s="7">
        <v>177792</v>
      </c>
      <c r="L25" s="3">
        <f>(J25/J19-1)*100</f>
        <v>-8.9446217037033264</v>
      </c>
      <c r="M25" s="4">
        <f t="shared" si="4"/>
        <v>-1.0584660589669115</v>
      </c>
      <c r="O25" s="7">
        <v>1113302.59159274</v>
      </c>
      <c r="Q25" s="3">
        <f>(O25/O19-1)*100</f>
        <v>-77.961344305594594</v>
      </c>
      <c r="R25" s="4">
        <f t="shared" si="5"/>
        <v>-1.2665833773397916</v>
      </c>
    </row>
    <row r="26" spans="1:18" ht="23.1" customHeight="1">
      <c r="A26" s="8">
        <v>2020</v>
      </c>
      <c r="C26" s="8">
        <v>1</v>
      </c>
      <c r="E26" s="7">
        <v>17108244.121958598</v>
      </c>
      <c r="G26" s="3">
        <f t="shared" ref="G26:G47" si="6">(E26/E22-1)*100</f>
        <v>-1.417900137125272</v>
      </c>
      <c r="H26" s="4">
        <f t="shared" si="3"/>
        <v>-6.2582785175490541</v>
      </c>
      <c r="J26" s="7">
        <v>176427</v>
      </c>
      <c r="L26" s="3">
        <f t="shared" ref="L26:L47" si="7">(J26/J22-1)*100</f>
        <v>0.25229709687868418</v>
      </c>
      <c r="M26" s="4">
        <f t="shared" si="4"/>
        <v>-0.76775107991360336</v>
      </c>
      <c r="O26" s="7">
        <v>1123549.1449974701</v>
      </c>
      <c r="Q26" s="3">
        <f t="shared" ref="Q26:Q47" si="8">(O26/O22-1)*100</f>
        <v>1.4306420344776694</v>
      </c>
      <c r="R26" s="4">
        <f t="shared" si="5"/>
        <v>0.92037452190520952</v>
      </c>
    </row>
    <row r="27" spans="1:18" ht="23.1" customHeight="1">
      <c r="C27" s="8">
        <v>2</v>
      </c>
      <c r="E27" s="7">
        <v>12450118.1627794</v>
      </c>
      <c r="G27" s="3">
        <f t="shared" si="6"/>
        <v>-29.583519155570702</v>
      </c>
      <c r="H27" s="4">
        <f t="shared" si="3"/>
        <v>-27.227376029784654</v>
      </c>
      <c r="J27" s="7">
        <v>177884</v>
      </c>
      <c r="L27" s="3">
        <f t="shared" si="7"/>
        <v>-0.93339273780351784</v>
      </c>
      <c r="M27" s="4">
        <f t="shared" si="4"/>
        <v>0.82583731515017966</v>
      </c>
      <c r="O27" s="7">
        <v>1122215.5918062199</v>
      </c>
      <c r="Q27" s="3">
        <f t="shared" si="8"/>
        <v>-0.19478047777816698</v>
      </c>
      <c r="R27" s="4">
        <f t="shared" si="5"/>
        <v>-0.1186911313303729</v>
      </c>
    </row>
    <row r="28" spans="1:18" ht="23.1" customHeight="1">
      <c r="C28" s="8">
        <v>3</v>
      </c>
      <c r="E28" s="7">
        <v>17458139.7934324</v>
      </c>
      <c r="G28" s="3">
        <f t="shared" si="6"/>
        <v>-3.9581446509917351</v>
      </c>
      <c r="H28" s="4">
        <f t="shared" si="3"/>
        <v>40.224691566581839</v>
      </c>
      <c r="J28" s="7">
        <v>180104</v>
      </c>
      <c r="L28" s="3">
        <f t="shared" si="7"/>
        <v>0.22816565939876021</v>
      </c>
      <c r="M28" s="4">
        <f t="shared" si="4"/>
        <v>1.248004317420337</v>
      </c>
      <c r="O28" s="7">
        <v>1137870.0144821701</v>
      </c>
      <c r="Q28" s="3">
        <f t="shared" si="8"/>
        <v>0.91218241176789228</v>
      </c>
      <c r="R28" s="4">
        <f t="shared" si="5"/>
        <v>1.3949567970940713</v>
      </c>
    </row>
    <row r="29" spans="1:18" ht="23.1" customHeight="1">
      <c r="C29" s="8">
        <v>4</v>
      </c>
      <c r="E29" s="7">
        <v>17488884.712171599</v>
      </c>
      <c r="G29" s="3">
        <f t="shared" si="6"/>
        <v>-4.1726229740403635</v>
      </c>
      <c r="H29" s="4">
        <f t="shared" si="3"/>
        <v>0.17610649876205198</v>
      </c>
      <c r="J29" s="7">
        <v>176903</v>
      </c>
      <c r="L29" s="3">
        <f t="shared" si="7"/>
        <v>-0.50002249820014777</v>
      </c>
      <c r="M29" s="4">
        <f t="shared" si="4"/>
        <v>-1.7773064451650167</v>
      </c>
      <c r="O29" s="7">
        <v>1106626.4287119501</v>
      </c>
      <c r="Q29" s="3">
        <f t="shared" si="8"/>
        <v>-0.59967190691964101</v>
      </c>
      <c r="R29" s="4">
        <f t="shared" si="5"/>
        <v>-2.745795686024699</v>
      </c>
    </row>
    <row r="30" spans="1:18" ht="23.1" customHeight="1">
      <c r="A30" s="8">
        <v>2021</v>
      </c>
      <c r="C30" s="8">
        <v>1</v>
      </c>
      <c r="E30" s="7">
        <v>17431239.118189301</v>
      </c>
      <c r="G30" s="3">
        <f t="shared" si="6"/>
        <v>1.8879494232616034</v>
      </c>
      <c r="H30" s="4">
        <f t="shared" si="3"/>
        <v>-0.32961275079009811</v>
      </c>
      <c r="J30" s="7">
        <v>175898</v>
      </c>
      <c r="L30" s="3">
        <f t="shared" si="7"/>
        <v>-0.29984072732631706</v>
      </c>
      <c r="M30" s="4">
        <f t="shared" si="4"/>
        <v>-0.5681079461625882</v>
      </c>
      <c r="O30" s="7">
        <v>1117898.79592558</v>
      </c>
      <c r="Q30" s="3">
        <f t="shared" si="8"/>
        <v>-0.50290181760610508</v>
      </c>
      <c r="R30" s="4">
        <f t="shared" si="5"/>
        <v>1.0186244355965934</v>
      </c>
    </row>
    <row r="31" spans="1:18" ht="23.1" customHeight="1">
      <c r="C31" s="8">
        <v>2</v>
      </c>
      <c r="E31" s="7">
        <v>17210816.0961897</v>
      </c>
      <c r="G31" s="3">
        <f t="shared" si="6"/>
        <v>38.238174699761316</v>
      </c>
      <c r="H31" s="4">
        <f t="shared" si="3"/>
        <v>-1.2645287033530073</v>
      </c>
      <c r="J31" s="7">
        <v>176417</v>
      </c>
      <c r="L31" s="3">
        <f t="shared" si="7"/>
        <v>-0.82469474488993111</v>
      </c>
      <c r="M31" s="4">
        <f t="shared" si="4"/>
        <v>0.29505736278980788</v>
      </c>
      <c r="O31" s="7">
        <v>1112378.7877551899</v>
      </c>
      <c r="Q31" s="3">
        <f t="shared" si="8"/>
        <v>-0.87655207456149853</v>
      </c>
      <c r="R31" s="4">
        <f t="shared" si="5"/>
        <v>-0.4937842486733901</v>
      </c>
    </row>
    <row r="32" spans="1:18" ht="23.1" customHeight="1">
      <c r="C32" s="8">
        <v>3</v>
      </c>
      <c r="E32" s="7">
        <v>16578149.4355441</v>
      </c>
      <c r="G32" s="3">
        <f t="shared" si="6"/>
        <v>-5.0405734419616932</v>
      </c>
      <c r="H32" s="4">
        <f t="shared" si="3"/>
        <v>-3.6759829232366648</v>
      </c>
      <c r="J32" s="7">
        <v>181792</v>
      </c>
      <c r="L32" s="3">
        <f t="shared" si="7"/>
        <v>0.93723626349220268</v>
      </c>
      <c r="M32" s="4">
        <f t="shared" si="4"/>
        <v>3.0467585323409985</v>
      </c>
      <c r="O32" s="7">
        <v>1123217.4158598499</v>
      </c>
      <c r="Q32" s="3">
        <f t="shared" si="8"/>
        <v>-1.2877216585225226</v>
      </c>
      <c r="R32" s="4">
        <f t="shared" si="5"/>
        <v>0.97436486779225451</v>
      </c>
    </row>
    <row r="33" spans="1:18" ht="23.1" customHeight="1">
      <c r="C33" s="8">
        <v>4</v>
      </c>
      <c r="E33" s="7">
        <v>18222684.758857299</v>
      </c>
      <c r="G33" s="3">
        <f t="shared" si="6"/>
        <v>4.1958081304921846</v>
      </c>
      <c r="H33" s="4">
        <f t="shared" si="3"/>
        <v>9.9198968479995884</v>
      </c>
      <c r="J33" s="7">
        <v>183615</v>
      </c>
      <c r="L33" s="3">
        <f t="shared" si="7"/>
        <v>3.7941696862122232</v>
      </c>
      <c r="M33" s="4">
        <f t="shared" si="4"/>
        <v>1.0027944023939472</v>
      </c>
      <c r="O33" s="7">
        <v>1153745.39856424</v>
      </c>
      <c r="Q33" s="3">
        <f t="shared" si="8"/>
        <v>4.2578930549429961</v>
      </c>
      <c r="R33" s="4">
        <f t="shared" si="5"/>
        <v>2.7179050354218637</v>
      </c>
    </row>
    <row r="34" spans="1:18" ht="23.1" customHeight="1">
      <c r="A34" s="8">
        <v>2022</v>
      </c>
      <c r="C34" s="8">
        <v>1</v>
      </c>
      <c r="E34" s="7">
        <v>18971849.511546101</v>
      </c>
      <c r="G34" s="3">
        <f t="shared" si="6"/>
        <v>8.8382150167924056</v>
      </c>
      <c r="H34" s="4">
        <f t="shared" si="3"/>
        <v>4.1111656301065391</v>
      </c>
      <c r="J34" s="7">
        <v>186010</v>
      </c>
      <c r="L34" s="3">
        <f t="shared" si="7"/>
        <v>5.7487862283823521</v>
      </c>
      <c r="M34" s="4">
        <f t="shared" si="4"/>
        <v>1.3043596656046708</v>
      </c>
      <c r="O34" s="7">
        <v>1194953.65069294</v>
      </c>
      <c r="Q34" s="3">
        <f t="shared" si="8"/>
        <v>6.8928292121078316</v>
      </c>
      <c r="R34" s="4">
        <f t="shared" si="5"/>
        <v>3.5716937358953649</v>
      </c>
    </row>
    <row r="35" spans="1:18" ht="23.1" customHeight="1">
      <c r="C35" s="8">
        <v>2</v>
      </c>
      <c r="E35" s="7">
        <v>20951736.961348701</v>
      </c>
      <c r="G35" s="3">
        <f t="shared" si="6"/>
        <v>21.735871467403591</v>
      </c>
      <c r="H35" s="4">
        <f t="shared" si="3"/>
        <v>10.435922172994561</v>
      </c>
      <c r="J35" s="7">
        <v>189370</v>
      </c>
      <c r="L35" s="3">
        <f t="shared" si="7"/>
        <v>7.3422629338442347</v>
      </c>
      <c r="M35" s="4">
        <f t="shared" si="4"/>
        <v>1.8063544970700507</v>
      </c>
      <c r="O35" s="7">
        <v>1217783.06591028</v>
      </c>
      <c r="Q35" s="3">
        <f t="shared" si="8"/>
        <v>9.4755742661902786</v>
      </c>
      <c r="R35" s="4">
        <f t="shared" si="5"/>
        <v>1.9104854154051498</v>
      </c>
    </row>
    <row r="36" spans="1:18" ht="23.1" customHeight="1">
      <c r="C36" s="8">
        <v>3</v>
      </c>
      <c r="E36" s="7">
        <v>20981056.105001699</v>
      </c>
      <c r="G36" s="3">
        <f t="shared" si="6"/>
        <v>26.558493072921774</v>
      </c>
      <c r="H36" s="4">
        <f t="shared" si="3"/>
        <v>0.13993657760731359</v>
      </c>
      <c r="J36" s="7">
        <v>190509</v>
      </c>
      <c r="L36" s="3">
        <f t="shared" si="7"/>
        <v>4.7950404858299489</v>
      </c>
      <c r="M36" s="4">
        <f t="shared" si="4"/>
        <v>0.60146802555842704</v>
      </c>
      <c r="O36" s="7">
        <v>1229168.0130151501</v>
      </c>
      <c r="Q36" s="3">
        <f t="shared" si="8"/>
        <v>9.4327772752875738</v>
      </c>
      <c r="R36" s="4">
        <f t="shared" si="5"/>
        <v>0.93489123174494981</v>
      </c>
    </row>
    <row r="37" spans="1:18" ht="23.1" customHeight="1">
      <c r="C37" s="8">
        <v>4</v>
      </c>
      <c r="E37" s="7">
        <v>21039618.4612161</v>
      </c>
      <c r="G37" s="3">
        <f t="shared" si="6"/>
        <v>15.458390130958088</v>
      </c>
      <c r="H37" s="4">
        <f t="shared" si="3"/>
        <v>0.27912015449231831</v>
      </c>
      <c r="J37" s="7">
        <v>190314</v>
      </c>
      <c r="L37" s="3">
        <f t="shared" si="7"/>
        <v>3.6483947389919225</v>
      </c>
      <c r="M37" s="4">
        <f t="shared" si="4"/>
        <v>-0.10235736894319558</v>
      </c>
      <c r="O37" s="7">
        <v>1232848.54456356</v>
      </c>
      <c r="Q37" s="3">
        <f t="shared" si="8"/>
        <v>6.8562046789316433</v>
      </c>
      <c r="R37" s="4">
        <f t="shared" si="5"/>
        <v>0.29943274714590018</v>
      </c>
    </row>
    <row r="38" spans="1:18" ht="23.1" customHeight="1">
      <c r="A38" s="8">
        <v>2023</v>
      </c>
      <c r="C38" s="8">
        <v>1</v>
      </c>
      <c r="E38" s="7">
        <v>20625160.377793599</v>
      </c>
      <c r="G38" s="3">
        <f t="shared" si="6"/>
        <v>8.7145476525170018</v>
      </c>
      <c r="H38" s="4">
        <f t="shared" si="3"/>
        <v>-1.9698935329388378</v>
      </c>
      <c r="J38" s="7">
        <v>190085</v>
      </c>
      <c r="L38" s="3">
        <f t="shared" si="7"/>
        <v>2.1907424332025194</v>
      </c>
      <c r="M38" s="4">
        <f t="shared" si="4"/>
        <v>-0.12032745883119311</v>
      </c>
      <c r="O38" s="7">
        <v>1224582.5115015199</v>
      </c>
      <c r="Q38" s="3">
        <f t="shared" si="8"/>
        <v>2.4794987480391883</v>
      </c>
      <c r="R38" s="4">
        <f t="shared" si="5"/>
        <v>-0.67048244478127295</v>
      </c>
    </row>
    <row r="39" spans="1:18" ht="23.1" customHeight="1">
      <c r="C39" s="8">
        <v>2</v>
      </c>
      <c r="E39" s="7">
        <v>20777655.978275299</v>
      </c>
      <c r="G39" s="3">
        <f t="shared" si="6"/>
        <v>-0.83086659303972521</v>
      </c>
      <c r="H39" s="4">
        <f t="shared" si="3"/>
        <v>0.73936685915851896</v>
      </c>
      <c r="J39" s="7">
        <v>190250</v>
      </c>
      <c r="L39" s="3">
        <f t="shared" si="7"/>
        <v>0.464698737920477</v>
      </c>
      <c r="M39" s="4">
        <f t="shared" si="4"/>
        <v>8.6803272220326022E-2</v>
      </c>
      <c r="O39" s="7">
        <v>1234261.8897722899</v>
      </c>
      <c r="Q39" s="3">
        <f t="shared" si="8"/>
        <v>1.3531822147397232</v>
      </c>
      <c r="R39" s="4">
        <f t="shared" si="5"/>
        <v>0.7904227097691896</v>
      </c>
    </row>
    <row r="40" spans="1:18" ht="23.1" customHeight="1">
      <c r="C40" s="8">
        <v>3</v>
      </c>
      <c r="E40" s="7">
        <v>21299551.4868747</v>
      </c>
      <c r="G40" s="3">
        <f t="shared" si="6"/>
        <v>1.518014061251538</v>
      </c>
      <c r="H40" s="4">
        <f t="shared" si="3"/>
        <v>2.5118112897098976</v>
      </c>
      <c r="J40" s="7">
        <v>191394</v>
      </c>
      <c r="L40" s="3">
        <f t="shared" si="7"/>
        <v>0.46454498212682438</v>
      </c>
      <c r="M40" s="4">
        <f t="shared" si="4"/>
        <v>0.60131406044678926</v>
      </c>
      <c r="O40" s="7">
        <v>1239586.36155828</v>
      </c>
      <c r="Q40" s="3">
        <f t="shared" si="8"/>
        <v>0.84759352934784538</v>
      </c>
      <c r="R40" s="4">
        <f t="shared" si="5"/>
        <v>0.43138914278333385</v>
      </c>
    </row>
    <row r="41" spans="1:18" ht="23.1" customHeight="1">
      <c r="C41" s="8">
        <v>4</v>
      </c>
      <c r="E41" s="7">
        <v>21850506.443746001</v>
      </c>
      <c r="G41" s="3">
        <f t="shared" si="6"/>
        <v>3.8541002253661194</v>
      </c>
      <c r="H41" s="4">
        <f t="shared" si="3"/>
        <v>2.586697457976106</v>
      </c>
      <c r="J41" s="7">
        <v>192929</v>
      </c>
      <c r="L41" s="3">
        <f t="shared" si="7"/>
        <v>1.3740449993169257</v>
      </c>
      <c r="M41" s="4">
        <f t="shared" si="4"/>
        <v>0.80201051234625176</v>
      </c>
      <c r="O41" s="7">
        <v>1254944.8335079099</v>
      </c>
      <c r="Q41" s="3">
        <f t="shared" si="8"/>
        <v>1.792295496619345</v>
      </c>
      <c r="R41" s="4">
        <f t="shared" si="5"/>
        <v>1.2389997523305274</v>
      </c>
    </row>
    <row r="42" spans="1:18" ht="23.1" customHeight="1">
      <c r="A42" s="8">
        <v>2024</v>
      </c>
      <c r="C42" s="8">
        <v>1</v>
      </c>
      <c r="E42" s="7">
        <v>21457019.120795999</v>
      </c>
      <c r="G42" s="3">
        <f t="shared" si="6"/>
        <v>4.0332231496150284</v>
      </c>
      <c r="H42" s="4">
        <f t="shared" si="3"/>
        <v>-1.8008155736025322</v>
      </c>
      <c r="J42" s="7">
        <v>191372</v>
      </c>
      <c r="L42" s="3">
        <f t="shared" si="7"/>
        <v>0.67706552331852077</v>
      </c>
      <c r="M42" s="4">
        <f t="shared" si="4"/>
        <v>-0.80703263895007815</v>
      </c>
      <c r="O42" s="7">
        <v>1245203.7971077701</v>
      </c>
      <c r="Q42" s="3">
        <f t="shared" si="8"/>
        <v>1.6839441534213462</v>
      </c>
      <c r="R42" s="4">
        <f t="shared" si="5"/>
        <v>-0.77621231946196634</v>
      </c>
    </row>
    <row r="43" spans="1:18" ht="23.1" customHeight="1">
      <c r="C43" s="8">
        <v>2</v>
      </c>
      <c r="E43" s="7">
        <v>21979085.247105099</v>
      </c>
      <c r="G43" s="3">
        <f t="shared" si="6"/>
        <v>5.782313799429506</v>
      </c>
      <c r="H43" s="4">
        <f t="shared" si="3"/>
        <v>2.4330785342084882</v>
      </c>
      <c r="J43" s="7">
        <v>192366</v>
      </c>
      <c r="L43" s="3">
        <f t="shared" si="7"/>
        <v>1.1122207621550695</v>
      </c>
      <c r="M43" s="4">
        <f t="shared" si="4"/>
        <v>0.51940722780761117</v>
      </c>
      <c r="O43" s="7">
        <v>1261849.0321931599</v>
      </c>
      <c r="Q43" s="3">
        <f t="shared" si="8"/>
        <v>2.2351125518393467</v>
      </c>
      <c r="R43" s="4">
        <f t="shared" si="5"/>
        <v>1.3367478579852987</v>
      </c>
    </row>
    <row r="44" spans="1:18" ht="23.1" customHeight="1">
      <c r="C44" s="8">
        <v>3</v>
      </c>
      <c r="E44" s="7">
        <v>22085588.018056698</v>
      </c>
      <c r="G44" s="3">
        <f t="shared" si="6"/>
        <v>3.6903900613417751</v>
      </c>
      <c r="H44" s="4">
        <f t="shared" si="3"/>
        <v>0.48456416522442147</v>
      </c>
      <c r="J44" s="7">
        <v>193897</v>
      </c>
      <c r="L44" s="3">
        <f t="shared" si="7"/>
        <v>1.3077734934219487</v>
      </c>
      <c r="M44" s="4">
        <f t="shared" si="4"/>
        <v>0.79587868958130858</v>
      </c>
      <c r="O44" s="7">
        <v>1263871.89613751</v>
      </c>
      <c r="Q44" s="3">
        <f t="shared" si="8"/>
        <v>1.9591643900228828</v>
      </c>
      <c r="R44" s="4">
        <f t="shared" si="5"/>
        <v>0.16030950555425694</v>
      </c>
    </row>
    <row r="45" spans="1:18" ht="23.1" customHeight="1">
      <c r="C45" s="8">
        <v>4</v>
      </c>
      <c r="E45" s="7">
        <v>22595608.108270027</v>
      </c>
      <c r="G45" s="3">
        <f t="shared" si="6"/>
        <v>3.4099972302348514</v>
      </c>
      <c r="H45" s="4">
        <f t="shared" si="3"/>
        <v>2.3092891608606836</v>
      </c>
      <c r="J45" s="7">
        <v>195257</v>
      </c>
      <c r="L45" s="3">
        <f t="shared" si="7"/>
        <v>1.2066615179677553</v>
      </c>
      <c r="M45" s="4">
        <f t="shared" si="4"/>
        <v>0.70140332238251002</v>
      </c>
      <c r="O45" s="7">
        <v>1280665.5667741476</v>
      </c>
      <c r="Q45" s="3">
        <f t="shared" si="8"/>
        <v>2.0495509108827692</v>
      </c>
      <c r="R45" s="4">
        <f t="shared" si="5"/>
        <v>1.328747849205314</v>
      </c>
    </row>
    <row r="46" spans="1:18" ht="23.1" customHeight="1">
      <c r="A46" s="8">
        <v>2025</v>
      </c>
      <c r="C46" s="62">
        <v>1</v>
      </c>
      <c r="E46" s="7">
        <v>22534078.980813667</v>
      </c>
      <c r="G46" s="3">
        <f t="shared" si="6"/>
        <v>5.0196155111489338</v>
      </c>
      <c r="H46" s="4">
        <f t="shared" si="3"/>
        <v>-0.27230569392748816</v>
      </c>
      <c r="J46" s="7">
        <v>194654</v>
      </c>
      <c r="L46" s="3">
        <f t="shared" si="7"/>
        <v>1.7149844282340121</v>
      </c>
      <c r="M46" s="4">
        <f t="shared" si="4"/>
        <v>-0.30882375535832285</v>
      </c>
      <c r="O46" s="7">
        <v>1271663.9454998595</v>
      </c>
      <c r="Q46" s="3">
        <f t="shared" si="8"/>
        <v>2.1249652830764187</v>
      </c>
      <c r="R46" s="4">
        <f t="shared" si="5"/>
        <v>-0.70288617948572885</v>
      </c>
    </row>
    <row r="47" spans="1:18" ht="23.1" customHeight="1">
      <c r="A47" s="61"/>
      <c r="B47" s="13"/>
      <c r="C47" s="61">
        <v>2</v>
      </c>
      <c r="D47" s="13"/>
      <c r="E47" s="64">
        <v>22936611.73789943</v>
      </c>
      <c r="F47" s="13"/>
      <c r="G47" s="65">
        <f t="shared" si="6"/>
        <v>4.3565347694370038</v>
      </c>
      <c r="H47" s="4">
        <f t="shared" si="3"/>
        <v>1.7863288640662667</v>
      </c>
      <c r="I47" s="13"/>
      <c r="J47" s="64">
        <v>195123</v>
      </c>
      <c r="K47" s="13"/>
      <c r="L47" s="65">
        <f t="shared" si="7"/>
        <v>1.4332054521069226</v>
      </c>
      <c r="M47" s="4">
        <f t="shared" si="4"/>
        <v>0.24094033515880131</v>
      </c>
      <c r="N47" s="13"/>
      <c r="O47" s="64">
        <v>1283503.4367552917</v>
      </c>
      <c r="P47" s="66"/>
      <c r="Q47" s="65">
        <f t="shared" si="8"/>
        <v>1.7160852058899057</v>
      </c>
      <c r="R47" s="4">
        <f t="shared" si="5"/>
        <v>0.93102358506973459</v>
      </c>
    </row>
    <row r="48" spans="1:18" ht="23.1" customHeight="1">
      <c r="A48" s="70"/>
      <c r="B48" s="13"/>
      <c r="C48" s="70">
        <v>3</v>
      </c>
      <c r="D48" s="13"/>
      <c r="E48" s="64">
        <v>22726886.749242239</v>
      </c>
      <c r="F48" s="13"/>
      <c r="G48" s="65">
        <f t="shared" ref="G48:G49" si="9">(E48/E44-1)*100</f>
        <v>2.9036977899851601</v>
      </c>
      <c r="H48" s="4">
        <f t="shared" ref="H48:H49" si="10">(E48/E47-1)*100</f>
        <v>-0.91436778480515901</v>
      </c>
      <c r="I48" s="13"/>
      <c r="J48" s="64">
        <v>194913</v>
      </c>
      <c r="K48" s="13"/>
      <c r="L48" s="65">
        <f t="shared" ref="L48:L49" si="11">(J48/J44-1)*100</f>
        <v>0.52398954083869853</v>
      </c>
      <c r="M48" s="4">
        <f t="shared" ref="M48:M49" si="12">(J48/J47-1)*100</f>
        <v>-0.10762442151873719</v>
      </c>
      <c r="N48" s="13"/>
      <c r="O48" s="64">
        <v>1268052.3468225682</v>
      </c>
      <c r="P48" s="66"/>
      <c r="Q48" s="65">
        <f t="shared" ref="Q48:Q49" si="13">(O48/O44-1)*100</f>
        <v>0.330765380402398</v>
      </c>
      <c r="R48" s="4">
        <f t="shared" ref="R48:R49" si="14">(O48/O47-1)*100</f>
        <v>-1.2038214694449101</v>
      </c>
    </row>
    <row r="49" spans="1:18" ht="23.1" customHeight="1" thickBot="1">
      <c r="A49" s="27"/>
      <c r="B49" s="23"/>
      <c r="C49" s="27" t="s">
        <v>121</v>
      </c>
      <c r="D49" s="23"/>
      <c r="E49" s="24">
        <v>23267968.963313531</v>
      </c>
      <c r="F49" s="23"/>
      <c r="G49" s="32">
        <f t="shared" si="9"/>
        <v>2.9756262890637597</v>
      </c>
      <c r="H49" s="33">
        <f t="shared" si="10"/>
        <v>2.3808021751564157</v>
      </c>
      <c r="I49" s="23"/>
      <c r="J49" s="24">
        <v>197554</v>
      </c>
      <c r="K49" s="23"/>
      <c r="L49" s="32">
        <f t="shared" si="11"/>
        <v>1.1763982853367549</v>
      </c>
      <c r="M49" s="33">
        <f t="shared" si="12"/>
        <v>1.3549634965343449</v>
      </c>
      <c r="N49" s="23"/>
      <c r="O49" s="24">
        <v>1304417.5530170731</v>
      </c>
      <c r="P49" s="25"/>
      <c r="Q49" s="32">
        <f t="shared" si="13"/>
        <v>1.8546595504050467</v>
      </c>
      <c r="R49" s="33">
        <f t="shared" si="14"/>
        <v>2.867800078256022</v>
      </c>
    </row>
  </sheetData>
  <sheetProtection algorithmName="SHA-512" hashValue="E6BAf53s/j2+E5dzXUKol9g9ETNdEYdSh0/hwQP8PjkH9ERP6F3XZpjadADhqkn07PfyHMFOd6gqk1RtzR7HQw==" saltValue="k7o+pf8z8yYJg2VR6ETLIg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E113-B1C5-4875-BEB2-0F21C88B8B60}">
  <sheetPr codeName="Sheet21">
    <tabColor rgb="FF00B05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476</v>
      </c>
      <c r="B11" s="35"/>
      <c r="C11" s="35" t="s">
        <v>63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64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29573626.188724168</v>
      </c>
      <c r="F14" s="5"/>
      <c r="G14" s="29"/>
      <c r="H14" s="5"/>
      <c r="I14" s="5"/>
      <c r="J14" s="34">
        <f>J25</f>
        <v>80263</v>
      </c>
      <c r="K14" s="5"/>
      <c r="L14" s="29"/>
      <c r="M14" s="5"/>
      <c r="N14" s="5"/>
      <c r="O14" s="34">
        <f>+O22+O23+O24+O25</f>
        <v>1881993.4361785427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26057088.903302629</v>
      </c>
      <c r="F15" s="5"/>
      <c r="G15" s="29">
        <f t="shared" ref="G15:G16" si="0">((E15/E14)-1)*100</f>
        <v>-11.890788309085764</v>
      </c>
      <c r="H15" s="5"/>
      <c r="I15" s="5"/>
      <c r="J15" s="34">
        <f>J29</f>
        <v>79861</v>
      </c>
      <c r="K15" s="5"/>
      <c r="L15" s="29">
        <f t="shared" ref="L15:L16" si="1">((J15/J14)-1)*100</f>
        <v>-0.50085344430186307</v>
      </c>
      <c r="M15" s="5"/>
      <c r="N15" s="5"/>
      <c r="O15" s="34">
        <f>+O26+O27+O28+O29</f>
        <v>1855832.5499210979</v>
      </c>
      <c r="P15" s="1"/>
      <c r="Q15" s="29">
        <f t="shared" ref="Q15:Q16" si="2">((O15/O14)-1)*100</f>
        <v>-1.3900625663480159</v>
      </c>
      <c r="R15" s="5"/>
    </row>
    <row r="16" spans="1:19" ht="23.1" customHeight="1">
      <c r="A16" s="8">
        <v>2021</v>
      </c>
      <c r="E16" s="34">
        <f>+E30+E31+E32+E33</f>
        <v>27989667.486674432</v>
      </c>
      <c r="F16" s="5"/>
      <c r="G16" s="29">
        <f t="shared" si="0"/>
        <v>7.4167094817980894</v>
      </c>
      <c r="H16" s="5"/>
      <c r="I16" s="5"/>
      <c r="J16" s="34">
        <f>J33</f>
        <v>80625</v>
      </c>
      <c r="K16" s="5"/>
      <c r="L16" s="29">
        <f t="shared" si="1"/>
        <v>0.95666220057348816</v>
      </c>
      <c r="M16" s="5"/>
      <c r="N16" s="5"/>
      <c r="O16" s="34">
        <f>+O30+O31+O32+O33</f>
        <v>1879293.0763810349</v>
      </c>
      <c r="P16" s="1"/>
      <c r="Q16" s="29">
        <f t="shared" si="2"/>
        <v>1.2641510388927246</v>
      </c>
      <c r="R16" s="5"/>
    </row>
    <row r="17" spans="1:18" ht="23.1" customHeight="1">
      <c r="A17" s="8">
        <v>2022</v>
      </c>
      <c r="E17" s="34">
        <f>+E34+E35+E36+E37</f>
        <v>31566819.019762069</v>
      </c>
      <c r="F17" s="5"/>
      <c r="G17" s="29">
        <f>((E17/E16)-1)*100</f>
        <v>12.780257338857925</v>
      </c>
      <c r="H17" s="5"/>
      <c r="I17" s="5"/>
      <c r="J17" s="34">
        <f>J37</f>
        <v>82166</v>
      </c>
      <c r="K17" s="5"/>
      <c r="L17" s="29">
        <f>((J17/J16)-1)*100</f>
        <v>1.9113178294573707</v>
      </c>
      <c r="M17" s="5"/>
      <c r="N17" s="5"/>
      <c r="O17" s="34">
        <f>+O34+O35+O36+O37</f>
        <v>2033472.8561087858</v>
      </c>
      <c r="P17" s="1"/>
      <c r="Q17" s="29">
        <f>((O17/O16)-1)*100</f>
        <v>8.204137059061356</v>
      </c>
      <c r="R17" s="5"/>
    </row>
    <row r="18" spans="1:18" ht="23.1" customHeight="1">
      <c r="A18" s="8">
        <v>2023</v>
      </c>
      <c r="E18" s="34">
        <f>+E38+E39+E40+E41</f>
        <v>31611088.508058362</v>
      </c>
      <c r="F18" s="5"/>
      <c r="G18" s="29">
        <f>((E18/E17)-1)*100</f>
        <v>0.14024057434669501</v>
      </c>
      <c r="H18" s="5"/>
      <c r="I18" s="5"/>
      <c r="J18" s="34">
        <f>J41</f>
        <v>82465</v>
      </c>
      <c r="K18" s="5"/>
      <c r="L18" s="29">
        <f>((J18/J17)-1)*100</f>
        <v>0.36389747584157917</v>
      </c>
      <c r="M18" s="5"/>
      <c r="N18" s="5"/>
      <c r="O18" s="34">
        <f>+O38+O39+O40+O41</f>
        <v>2038068.8769968329</v>
      </c>
      <c r="P18" s="1"/>
      <c r="Q18" s="29">
        <f>((O18/O17)-1)*100</f>
        <v>0.22601830529678235</v>
      </c>
      <c r="R18" s="5"/>
    </row>
    <row r="19" spans="1:18" ht="23.1" customHeight="1">
      <c r="A19" s="8">
        <v>2024</v>
      </c>
      <c r="E19" s="34">
        <f>+E42+E43+E44+E45</f>
        <v>32943949.08280332</v>
      </c>
      <c r="F19" s="5"/>
      <c r="G19" s="29">
        <f>((E19/E18)-1)*100</f>
        <v>4.2164336555673643</v>
      </c>
      <c r="H19" s="5"/>
      <c r="I19" s="5"/>
      <c r="J19" s="34">
        <f>J45</f>
        <v>84550</v>
      </c>
      <c r="K19" s="5"/>
      <c r="L19" s="29">
        <f>((J19/J18)-1)*100</f>
        <v>2.5283453586369964</v>
      </c>
      <c r="M19" s="5"/>
      <c r="N19" s="5"/>
      <c r="O19" s="34">
        <f>+O42+O43+O44+O45</f>
        <v>2086372.5250608041</v>
      </c>
      <c r="P19" s="1"/>
      <c r="Q19" s="29">
        <f>((O19/O18)-1)*100</f>
        <v>2.3700694617911244</v>
      </c>
      <c r="R19" s="5"/>
    </row>
    <row r="20" spans="1:18" ht="23.1" customHeight="1">
      <c r="A20" s="73">
        <v>2025</v>
      </c>
      <c r="C20" s="73"/>
      <c r="E20" s="34">
        <f>+E46+E47+E48+E49</f>
        <v>34447445.573250748</v>
      </c>
      <c r="F20" s="5"/>
      <c r="G20" s="29">
        <f>((E20/E19)-1)*100</f>
        <v>4.5638016458453334</v>
      </c>
      <c r="H20" s="5"/>
      <c r="I20" s="5"/>
      <c r="J20" s="34">
        <f>J49</f>
        <v>86384</v>
      </c>
      <c r="K20" s="5"/>
      <c r="L20" s="29">
        <f>((J20/J19)-1)*100</f>
        <v>2.16913069189828</v>
      </c>
      <c r="M20" s="5"/>
      <c r="N20" s="5"/>
      <c r="O20" s="34">
        <f>+O46+O47+O48+O49</f>
        <v>2159398.5747735519</v>
      </c>
      <c r="P20" s="1"/>
      <c r="Q20" s="29">
        <f>((O20/O19)-1)*100</f>
        <v>3.5001443335542115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7283197.8955085604</v>
      </c>
      <c r="G22" s="3">
        <f>(E22/E16-1)*100</f>
        <v>-73.978976709973381</v>
      </c>
      <c r="H22" s="4">
        <f>(E22/E19-1)*100</f>
        <v>-77.892152889131381</v>
      </c>
      <c r="J22" s="7">
        <v>78610</v>
      </c>
      <c r="L22" s="3">
        <f>(J22/J16-1)*100</f>
        <v>-2.4992248062015499</v>
      </c>
      <c r="M22" s="4">
        <f>(J22/J19-1)*100</f>
        <v>-7.0254287403903053</v>
      </c>
      <c r="O22" s="7">
        <v>467218.01215832197</v>
      </c>
      <c r="Q22" s="3">
        <f>(O22/O16-1)*100</f>
        <v>-75.138629624600853</v>
      </c>
      <c r="R22" s="4">
        <f>(O22/O19-1)*100</f>
        <v>-77.606203755740808</v>
      </c>
    </row>
    <row r="23" spans="1:18" ht="23.1" hidden="1" customHeight="1">
      <c r="C23" s="8">
        <v>2</v>
      </c>
      <c r="E23" s="7">
        <v>7125748.2460949998</v>
      </c>
      <c r="G23" s="3">
        <f>(E23/E17-1)*100</f>
        <v>-77.426460861849904</v>
      </c>
      <c r="H23" s="4">
        <f t="shared" ref="H23:H47" si="3">(E23/E22-1)*100</f>
        <v>-2.1618202837884959</v>
      </c>
      <c r="J23" s="7">
        <v>78954</v>
      </c>
      <c r="L23" s="3">
        <f>(J23/J17-1)*100</f>
        <v>-3.9091595063651674</v>
      </c>
      <c r="M23" s="4">
        <f t="shared" ref="M23:M47" si="4">(J23/J22-1)*100</f>
        <v>0.43760335835134612</v>
      </c>
      <c r="O23" s="7">
        <v>470974.85542828799</v>
      </c>
      <c r="Q23" s="3">
        <f>(O23/O17-1)*100</f>
        <v>-76.838891455402248</v>
      </c>
      <c r="R23" s="4">
        <f t="shared" ref="R23:R47" si="5">(O23/O22-1)*100</f>
        <v>0.80408785025458673</v>
      </c>
    </row>
    <row r="24" spans="1:18" ht="23.1" hidden="1" customHeight="1">
      <c r="C24" s="8">
        <v>3</v>
      </c>
      <c r="E24" s="7">
        <v>7512113.4880871996</v>
      </c>
      <c r="G24" s="3">
        <f>(E24/E18-1)*100</f>
        <v>-76.235827860934947</v>
      </c>
      <c r="H24" s="4">
        <f t="shared" si="3"/>
        <v>5.422100650327244</v>
      </c>
      <c r="J24" s="7">
        <v>79774</v>
      </c>
      <c r="L24" s="3">
        <f>(J24/J18-1)*100</f>
        <v>-3.2632025707876045</v>
      </c>
      <c r="M24" s="4">
        <f t="shared" si="4"/>
        <v>1.0385794259948788</v>
      </c>
      <c r="O24" s="7">
        <v>474008.96118161001</v>
      </c>
      <c r="Q24" s="3">
        <f>(O24/O18-1)*100</f>
        <v>-76.742250150049927</v>
      </c>
      <c r="R24" s="4">
        <f t="shared" si="5"/>
        <v>0.64421820365820892</v>
      </c>
    </row>
    <row r="25" spans="1:18" ht="23.1" hidden="1" customHeight="1">
      <c r="C25" s="8">
        <v>4</v>
      </c>
      <c r="E25" s="7">
        <v>7652566.5590334097</v>
      </c>
      <c r="G25" s="3">
        <f>(E25/E19-1)*100</f>
        <v>-76.770949530674102</v>
      </c>
      <c r="H25" s="4">
        <f t="shared" si="3"/>
        <v>1.8696878204641276</v>
      </c>
      <c r="J25" s="7">
        <v>80263</v>
      </c>
      <c r="L25" s="3">
        <f>(J25/J19-1)*100</f>
        <v>-5.0703725606150218</v>
      </c>
      <c r="M25" s="4">
        <f t="shared" si="4"/>
        <v>0.61298167322687558</v>
      </c>
      <c r="O25" s="7">
        <v>469791.60741032299</v>
      </c>
      <c r="Q25" s="3">
        <f>(O25/O19-1)*100</f>
        <v>-77.482851131936201</v>
      </c>
      <c r="R25" s="4">
        <f t="shared" si="5"/>
        <v>-0.88972026199124477</v>
      </c>
    </row>
    <row r="26" spans="1:18" ht="23.1" customHeight="1">
      <c r="A26" s="8">
        <v>2020</v>
      </c>
      <c r="C26" s="8">
        <v>1</v>
      </c>
      <c r="E26" s="7">
        <v>7234056.2703456096</v>
      </c>
      <c r="G26" s="3">
        <f t="shared" ref="G26:G47" si="6">(E26/E22-1)*100</f>
        <v>-0.67472593588669971</v>
      </c>
      <c r="H26" s="4">
        <f t="shared" si="3"/>
        <v>-5.4688879274597539</v>
      </c>
      <c r="J26" s="7">
        <v>80340</v>
      </c>
      <c r="L26" s="3">
        <f t="shared" ref="L26:L47" si="7">(J26/J22-1)*100</f>
        <v>2.2007378196158278</v>
      </c>
      <c r="M26" s="4">
        <f t="shared" si="4"/>
        <v>9.5934614953341324E-2</v>
      </c>
      <c r="O26" s="7">
        <v>464148.86564360798</v>
      </c>
      <c r="Q26" s="3">
        <f t="shared" ref="Q26:Q47" si="8">(O26/O22-1)*100</f>
        <v>-0.6568981577863453</v>
      </c>
      <c r="R26" s="4">
        <f t="shared" si="5"/>
        <v>-1.2011159155907558</v>
      </c>
    </row>
    <row r="27" spans="1:18" ht="23.1" customHeight="1">
      <c r="C27" s="8">
        <v>2</v>
      </c>
      <c r="E27" s="7">
        <v>4785335.4202292701</v>
      </c>
      <c r="G27" s="3">
        <f t="shared" si="6"/>
        <v>-32.844450084919927</v>
      </c>
      <c r="H27" s="4">
        <f t="shared" si="3"/>
        <v>-33.849900506778205</v>
      </c>
      <c r="J27" s="7">
        <v>76960</v>
      </c>
      <c r="L27" s="3">
        <f t="shared" si="7"/>
        <v>-2.5255211895534146</v>
      </c>
      <c r="M27" s="4">
        <f t="shared" si="4"/>
        <v>-4.2071197411003292</v>
      </c>
      <c r="O27" s="7">
        <v>455111.89645340497</v>
      </c>
      <c r="Q27" s="3">
        <f t="shared" si="8"/>
        <v>-3.3681116501342312</v>
      </c>
      <c r="R27" s="4">
        <f t="shared" si="5"/>
        <v>-1.9469980127328257</v>
      </c>
    </row>
    <row r="28" spans="1:18" ht="23.1" customHeight="1">
      <c r="C28" s="8">
        <v>3</v>
      </c>
      <c r="E28" s="7">
        <v>6757338.1940922197</v>
      </c>
      <c r="G28" s="3">
        <f t="shared" si="6"/>
        <v>-10.047442643031312</v>
      </c>
      <c r="H28" s="4">
        <f t="shared" si="3"/>
        <v>41.209290482055039</v>
      </c>
      <c r="J28" s="7">
        <v>79665</v>
      </c>
      <c r="L28" s="3">
        <f t="shared" si="7"/>
        <v>-0.1366359966906483</v>
      </c>
      <c r="M28" s="4">
        <f t="shared" si="4"/>
        <v>3.5148128898128794</v>
      </c>
      <c r="O28" s="7">
        <v>470839.31879967399</v>
      </c>
      <c r="Q28" s="3">
        <f t="shared" si="8"/>
        <v>-0.66868828260856494</v>
      </c>
      <c r="R28" s="4">
        <f t="shared" si="5"/>
        <v>3.4557264859103043</v>
      </c>
    </row>
    <row r="29" spans="1:18" ht="23.1" customHeight="1">
      <c r="C29" s="8">
        <v>4</v>
      </c>
      <c r="E29" s="7">
        <v>7280359.01863553</v>
      </c>
      <c r="G29" s="3">
        <f t="shared" si="6"/>
        <v>-4.8638262408643884</v>
      </c>
      <c r="H29" s="4">
        <f t="shared" si="3"/>
        <v>7.7400421515172235</v>
      </c>
      <c r="J29" s="7">
        <v>79861</v>
      </c>
      <c r="L29" s="3">
        <f t="shared" si="7"/>
        <v>-0.50085344430186307</v>
      </c>
      <c r="M29" s="4">
        <f t="shared" si="4"/>
        <v>0.24603025167890813</v>
      </c>
      <c r="O29" s="7">
        <v>465732.469024411</v>
      </c>
      <c r="Q29" s="3">
        <f t="shared" si="8"/>
        <v>-0.86402956585103219</v>
      </c>
      <c r="R29" s="4">
        <f t="shared" si="5"/>
        <v>-1.084626871919292</v>
      </c>
    </row>
    <row r="30" spans="1:18" ht="23.1" customHeight="1">
      <c r="A30" s="8">
        <v>2021</v>
      </c>
      <c r="C30" s="8">
        <v>1</v>
      </c>
      <c r="E30" s="7">
        <v>7190430.9868570501</v>
      </c>
      <c r="G30" s="3">
        <f t="shared" si="6"/>
        <v>-0.60305424589233159</v>
      </c>
      <c r="H30" s="4">
        <f t="shared" si="3"/>
        <v>-1.2352142462794924</v>
      </c>
      <c r="J30" s="7">
        <v>80099</v>
      </c>
      <c r="L30" s="3">
        <f t="shared" si="7"/>
        <v>-0.29997510580034303</v>
      </c>
      <c r="M30" s="4">
        <f t="shared" si="4"/>
        <v>0.29801780593781135</v>
      </c>
      <c r="O30" s="7">
        <v>463602.12322827399</v>
      </c>
      <c r="Q30" s="3">
        <f t="shared" si="8"/>
        <v>-0.1177946249154016</v>
      </c>
      <c r="R30" s="4">
        <f t="shared" si="5"/>
        <v>-0.45741835448998014</v>
      </c>
    </row>
    <row r="31" spans="1:18" ht="23.1" customHeight="1">
      <c r="C31" s="8">
        <v>2</v>
      </c>
      <c r="E31" s="7">
        <v>6494931.7755334703</v>
      </c>
      <c r="G31" s="3">
        <f t="shared" si="6"/>
        <v>35.725737177735638</v>
      </c>
      <c r="H31" s="4">
        <f t="shared" si="3"/>
        <v>-9.6725663954614127</v>
      </c>
      <c r="J31" s="7">
        <v>77480</v>
      </c>
      <c r="L31" s="3">
        <f t="shared" si="7"/>
        <v>0.67567567567567988</v>
      </c>
      <c r="M31" s="4">
        <f t="shared" si="4"/>
        <v>-3.269703741619745</v>
      </c>
      <c r="O31" s="7">
        <v>458494.76355961099</v>
      </c>
      <c r="Q31" s="3">
        <f t="shared" si="8"/>
        <v>0.74330447799058064</v>
      </c>
      <c r="R31" s="4">
        <f t="shared" si="5"/>
        <v>-1.1016687398017311</v>
      </c>
    </row>
    <row r="32" spans="1:18" ht="23.1" customHeight="1">
      <c r="C32" s="8">
        <v>3</v>
      </c>
      <c r="E32" s="7">
        <v>6763752.2628455898</v>
      </c>
      <c r="G32" s="3">
        <f t="shared" si="6"/>
        <v>9.4920049420910146E-2</v>
      </c>
      <c r="H32" s="4">
        <f t="shared" si="3"/>
        <v>4.138927037305784</v>
      </c>
      <c r="J32" s="7">
        <v>79824</v>
      </c>
      <c r="L32" s="3">
        <f t="shared" si="7"/>
        <v>0.19958576539258477</v>
      </c>
      <c r="M32" s="4">
        <f t="shared" si="4"/>
        <v>3.0252968508001965</v>
      </c>
      <c r="O32" s="7">
        <v>471490.55542928202</v>
      </c>
      <c r="Q32" s="3">
        <f t="shared" si="8"/>
        <v>0.13831398602568434</v>
      </c>
      <c r="R32" s="4">
        <f t="shared" si="5"/>
        <v>2.8344471742219657</v>
      </c>
    </row>
    <row r="33" spans="1:18" ht="23.1" customHeight="1">
      <c r="C33" s="8">
        <v>4</v>
      </c>
      <c r="E33" s="7">
        <v>7540552.4614383196</v>
      </c>
      <c r="G33" s="3">
        <f t="shared" si="6"/>
        <v>3.5739095027700341</v>
      </c>
      <c r="H33" s="4">
        <f t="shared" si="3"/>
        <v>11.484752374208341</v>
      </c>
      <c r="J33" s="7">
        <v>80625</v>
      </c>
      <c r="L33" s="3">
        <f t="shared" si="7"/>
        <v>0.95666220057348816</v>
      </c>
      <c r="M33" s="4">
        <f t="shared" si="4"/>
        <v>1.0034576067348144</v>
      </c>
      <c r="O33" s="7">
        <v>485705.63416386797</v>
      </c>
      <c r="Q33" s="3">
        <f t="shared" si="8"/>
        <v>4.2885489992346093</v>
      </c>
      <c r="R33" s="4">
        <f t="shared" si="5"/>
        <v>3.0149233258009556</v>
      </c>
    </row>
    <row r="34" spans="1:18" ht="23.1" customHeight="1">
      <c r="A34" s="8">
        <v>2022</v>
      </c>
      <c r="C34" s="8">
        <v>1</v>
      </c>
      <c r="E34" s="7">
        <v>7717137.8225269699</v>
      </c>
      <c r="G34" s="3">
        <f t="shared" si="6"/>
        <v>7.3251080030203308</v>
      </c>
      <c r="H34" s="4">
        <f t="shared" si="3"/>
        <v>2.3418093301742937</v>
      </c>
      <c r="J34" s="7">
        <v>81269</v>
      </c>
      <c r="L34" s="3">
        <f t="shared" si="7"/>
        <v>1.4606923931634652</v>
      </c>
      <c r="M34" s="4">
        <f t="shared" si="4"/>
        <v>0.79875968992249025</v>
      </c>
      <c r="O34" s="7">
        <v>498607.01346616901</v>
      </c>
      <c r="Q34" s="3">
        <f t="shared" si="8"/>
        <v>7.5506319932574728</v>
      </c>
      <c r="R34" s="4">
        <f t="shared" si="5"/>
        <v>2.6562136394630231</v>
      </c>
    </row>
    <row r="35" spans="1:18" ht="23.1" customHeight="1">
      <c r="C35" s="8">
        <v>2</v>
      </c>
      <c r="E35" s="7">
        <v>7840643.6462373398</v>
      </c>
      <c r="G35" s="3">
        <f t="shared" si="6"/>
        <v>20.719415033321688</v>
      </c>
      <c r="H35" s="4">
        <f t="shared" si="3"/>
        <v>1.6004097186115507</v>
      </c>
      <c r="J35" s="7">
        <v>82167</v>
      </c>
      <c r="L35" s="3">
        <f t="shared" si="7"/>
        <v>6.0493030459473518</v>
      </c>
      <c r="M35" s="4">
        <f t="shared" si="4"/>
        <v>1.1049723756906049</v>
      </c>
      <c r="O35" s="7">
        <v>509980.45358935499</v>
      </c>
      <c r="Q35" s="3">
        <f t="shared" si="8"/>
        <v>11.22928637832743</v>
      </c>
      <c r="R35" s="4">
        <f t="shared" si="5"/>
        <v>2.2810429488588913</v>
      </c>
    </row>
    <row r="36" spans="1:18" ht="23.1" customHeight="1">
      <c r="C36" s="8">
        <v>3</v>
      </c>
      <c r="E36" s="7">
        <v>8016663.5450724699</v>
      </c>
      <c r="G36" s="3">
        <f t="shared" si="6"/>
        <v>18.523908527953182</v>
      </c>
      <c r="H36" s="4">
        <f t="shared" si="3"/>
        <v>2.2449674641137563</v>
      </c>
      <c r="J36" s="7">
        <v>82496</v>
      </c>
      <c r="L36" s="3">
        <f t="shared" si="7"/>
        <v>3.3473642012427307</v>
      </c>
      <c r="M36" s="4">
        <f t="shared" si="4"/>
        <v>0.40040405515595623</v>
      </c>
      <c r="O36" s="7">
        <v>512871.48202995199</v>
      </c>
      <c r="Q36" s="3">
        <f t="shared" si="8"/>
        <v>8.7766183488009695</v>
      </c>
      <c r="R36" s="4">
        <f t="shared" si="5"/>
        <v>0.566890048481139</v>
      </c>
    </row>
    <row r="37" spans="1:18" ht="23.1" customHeight="1">
      <c r="C37" s="8">
        <v>4</v>
      </c>
      <c r="E37" s="7">
        <v>7992374.0059252903</v>
      </c>
      <c r="G37" s="3">
        <f t="shared" si="6"/>
        <v>5.9918891460213786</v>
      </c>
      <c r="H37" s="4">
        <f t="shared" si="3"/>
        <v>-0.30298813228989419</v>
      </c>
      <c r="J37" s="7">
        <v>82166</v>
      </c>
      <c r="L37" s="3">
        <f t="shared" si="7"/>
        <v>1.9113178294573707</v>
      </c>
      <c r="M37" s="4">
        <f t="shared" si="4"/>
        <v>-0.40001939487974703</v>
      </c>
      <c r="O37" s="7">
        <v>512013.90702331002</v>
      </c>
      <c r="Q37" s="3">
        <f t="shared" si="8"/>
        <v>5.416505597002419</v>
      </c>
      <c r="R37" s="4">
        <f t="shared" si="5"/>
        <v>-0.16721050724982645</v>
      </c>
    </row>
    <row r="38" spans="1:18" ht="23.1" customHeight="1">
      <c r="A38" s="8">
        <v>2023</v>
      </c>
      <c r="C38" s="8">
        <v>1</v>
      </c>
      <c r="E38" s="7">
        <v>7675066.8729684902</v>
      </c>
      <c r="G38" s="3">
        <f t="shared" si="6"/>
        <v>-0.54516260465986566</v>
      </c>
      <c r="H38" s="4">
        <f t="shared" si="3"/>
        <v>-3.9701236794168926</v>
      </c>
      <c r="J38" s="7">
        <v>81168</v>
      </c>
      <c r="L38" s="3">
        <f t="shared" si="7"/>
        <v>-0.12427863022800301</v>
      </c>
      <c r="M38" s="4">
        <f t="shared" si="4"/>
        <v>-1.214614317357543</v>
      </c>
      <c r="O38" s="7">
        <v>503642.38268433698</v>
      </c>
      <c r="Q38" s="3">
        <f t="shared" si="8"/>
        <v>1.0098873626272376</v>
      </c>
      <c r="R38" s="4">
        <f t="shared" si="5"/>
        <v>-1.6350189368180446</v>
      </c>
    </row>
    <row r="39" spans="1:18" ht="23.1" customHeight="1">
      <c r="C39" s="8">
        <v>2</v>
      </c>
      <c r="E39" s="7">
        <v>7759010.3789343704</v>
      </c>
      <c r="G39" s="3">
        <f t="shared" si="6"/>
        <v>-1.0411551778933936</v>
      </c>
      <c r="H39" s="4">
        <f t="shared" si="3"/>
        <v>1.0937169324416907</v>
      </c>
      <c r="J39" s="7">
        <v>81569</v>
      </c>
      <c r="L39" s="3">
        <f t="shared" si="7"/>
        <v>-0.72778609417406548</v>
      </c>
      <c r="M39" s="4">
        <f t="shared" si="4"/>
        <v>0.49403705893948935</v>
      </c>
      <c r="O39" s="7">
        <v>506235.318565825</v>
      </c>
      <c r="Q39" s="3">
        <f t="shared" si="8"/>
        <v>-0.73436834631031012</v>
      </c>
      <c r="R39" s="4">
        <f t="shared" si="5"/>
        <v>0.5148367116500463</v>
      </c>
    </row>
    <row r="40" spans="1:18" ht="23.1" customHeight="1">
      <c r="C40" s="8">
        <v>3</v>
      </c>
      <c r="E40" s="7">
        <v>8037597.4657557402</v>
      </c>
      <c r="G40" s="3">
        <f t="shared" si="6"/>
        <v>0.26113008941404114</v>
      </c>
      <c r="H40" s="4">
        <f t="shared" si="3"/>
        <v>3.5904976693642565</v>
      </c>
      <c r="J40" s="7">
        <v>82056</v>
      </c>
      <c r="L40" s="3">
        <f t="shared" si="7"/>
        <v>-0.53335919317299973</v>
      </c>
      <c r="M40" s="4">
        <f t="shared" si="4"/>
        <v>0.59704054236291437</v>
      </c>
      <c r="O40" s="7">
        <v>512431.57377410599</v>
      </c>
      <c r="Q40" s="3">
        <f t="shared" si="8"/>
        <v>-8.5773584856940754E-2</v>
      </c>
      <c r="R40" s="4">
        <f t="shared" si="5"/>
        <v>1.2239871421526161</v>
      </c>
    </row>
    <row r="41" spans="1:18" ht="23.1" customHeight="1">
      <c r="C41" s="8">
        <v>4</v>
      </c>
      <c r="E41" s="7">
        <v>8139413.79039976</v>
      </c>
      <c r="G41" s="3">
        <f t="shared" si="6"/>
        <v>1.8397510472540235</v>
      </c>
      <c r="H41" s="4">
        <f t="shared" si="3"/>
        <v>1.2667507308969927</v>
      </c>
      <c r="J41" s="7">
        <v>82465</v>
      </c>
      <c r="L41" s="3">
        <f t="shared" si="7"/>
        <v>0.36389747584157917</v>
      </c>
      <c r="M41" s="4">
        <f t="shared" si="4"/>
        <v>0.49844008969484044</v>
      </c>
      <c r="O41" s="7">
        <v>515759.601972565</v>
      </c>
      <c r="Q41" s="3">
        <f t="shared" si="8"/>
        <v>0.73156117399844067</v>
      </c>
      <c r="R41" s="4">
        <f t="shared" si="5"/>
        <v>0.64945806792267025</v>
      </c>
    </row>
    <row r="42" spans="1:18" ht="23.1" customHeight="1">
      <c r="A42" s="8">
        <v>2024</v>
      </c>
      <c r="C42" s="8">
        <v>1</v>
      </c>
      <c r="E42" s="7">
        <v>8002288.2803381197</v>
      </c>
      <c r="G42" s="3">
        <f t="shared" si="6"/>
        <v>4.2634339581079095</v>
      </c>
      <c r="H42" s="4">
        <f t="shared" si="3"/>
        <v>-1.684709901631698</v>
      </c>
      <c r="J42" s="7">
        <v>81873</v>
      </c>
      <c r="L42" s="3">
        <f t="shared" si="7"/>
        <v>0.86856889414548277</v>
      </c>
      <c r="M42" s="4">
        <f t="shared" si="4"/>
        <v>-0.71788031285999754</v>
      </c>
      <c r="O42" s="7">
        <v>512238.67713503999</v>
      </c>
      <c r="Q42" s="3">
        <f t="shared" si="8"/>
        <v>1.7068250699804333</v>
      </c>
      <c r="R42" s="4">
        <f t="shared" si="5"/>
        <v>-0.68266782122115011</v>
      </c>
    </row>
    <row r="43" spans="1:18" ht="23.1" customHeight="1">
      <c r="C43" s="8">
        <v>2</v>
      </c>
      <c r="E43" s="7">
        <v>8054783.6444336995</v>
      </c>
      <c r="G43" s="3">
        <f t="shared" si="6"/>
        <v>3.8119972915921174</v>
      </c>
      <c r="H43" s="4">
        <f t="shared" si="3"/>
        <v>0.65600441094533224</v>
      </c>
      <c r="J43" s="7">
        <v>82224</v>
      </c>
      <c r="L43" s="3">
        <f t="shared" si="7"/>
        <v>0.80300114013902579</v>
      </c>
      <c r="M43" s="4">
        <f t="shared" si="4"/>
        <v>0.42871276244915713</v>
      </c>
      <c r="O43" s="7">
        <v>516153.52388761</v>
      </c>
      <c r="Q43" s="3">
        <f t="shared" si="8"/>
        <v>1.9592084862596115</v>
      </c>
      <c r="R43" s="4">
        <f t="shared" si="5"/>
        <v>0.76426223307966001</v>
      </c>
    </row>
    <row r="44" spans="1:18" ht="23.1" customHeight="1">
      <c r="C44" s="8">
        <v>3</v>
      </c>
      <c r="E44" s="7">
        <v>8394849.2220591698</v>
      </c>
      <c r="G44" s="3">
        <f t="shared" si="6"/>
        <v>4.4447579992093811</v>
      </c>
      <c r="H44" s="4">
        <f t="shared" si="3"/>
        <v>4.2219082800625474</v>
      </c>
      <c r="J44" s="7">
        <v>83961</v>
      </c>
      <c r="L44" s="3">
        <f t="shared" si="7"/>
        <v>2.3215852588476249</v>
      </c>
      <c r="M44" s="4">
        <f t="shared" si="4"/>
        <v>2.1125218914185728</v>
      </c>
      <c r="O44" s="7">
        <v>526888.93109236099</v>
      </c>
      <c r="Q44" s="3">
        <f t="shared" si="8"/>
        <v>2.8213244573856322</v>
      </c>
      <c r="R44" s="4">
        <f t="shared" si="5"/>
        <v>2.0798864500416681</v>
      </c>
    </row>
    <row r="45" spans="1:18" ht="23.1" customHeight="1">
      <c r="C45" s="8">
        <v>4</v>
      </c>
      <c r="E45" s="7">
        <v>8492027.9359723292</v>
      </c>
      <c r="G45" s="3">
        <f t="shared" si="6"/>
        <v>4.332181096241472</v>
      </c>
      <c r="H45" s="4">
        <f t="shared" si="3"/>
        <v>1.1575992771591714</v>
      </c>
      <c r="J45" s="7">
        <v>84550</v>
      </c>
      <c r="L45" s="3">
        <f t="shared" si="7"/>
        <v>2.5283453586369964</v>
      </c>
      <c r="M45" s="4">
        <f t="shared" si="4"/>
        <v>0.70151618013125638</v>
      </c>
      <c r="O45" s="7">
        <v>531091.39294579288</v>
      </c>
      <c r="Q45" s="3">
        <f t="shared" si="8"/>
        <v>2.9726622470217068</v>
      </c>
      <c r="R45" s="4">
        <f t="shared" si="5"/>
        <v>0.79759919129809287</v>
      </c>
    </row>
    <row r="46" spans="1:18" ht="23.1" customHeight="1">
      <c r="A46" s="8">
        <v>2025</v>
      </c>
      <c r="C46" s="62">
        <v>1</v>
      </c>
      <c r="E46" s="7">
        <v>8581282.4484578632</v>
      </c>
      <c r="G46" s="3">
        <f t="shared" si="6"/>
        <v>7.2353575356982613</v>
      </c>
      <c r="H46" s="4">
        <f t="shared" si="3"/>
        <v>1.0510388467688703</v>
      </c>
      <c r="J46" s="7">
        <v>84634</v>
      </c>
      <c r="L46" s="3">
        <f t="shared" si="7"/>
        <v>3.3722961171570587</v>
      </c>
      <c r="M46" s="4">
        <f t="shared" si="4"/>
        <v>9.9349497338852011E-2</v>
      </c>
      <c r="O46" s="7">
        <v>534826.64038842451</v>
      </c>
      <c r="Q46" s="3">
        <f t="shared" si="8"/>
        <v>4.4096559400237823</v>
      </c>
      <c r="R46" s="4">
        <f t="shared" si="5"/>
        <v>0.70331537890557794</v>
      </c>
    </row>
    <row r="47" spans="1:18" ht="23.1" customHeight="1">
      <c r="A47" s="61"/>
      <c r="B47" s="13"/>
      <c r="C47" s="61">
        <v>2</v>
      </c>
      <c r="D47" s="13"/>
      <c r="E47" s="64">
        <v>8330733.2788428161</v>
      </c>
      <c r="F47" s="13"/>
      <c r="G47" s="65">
        <f t="shared" si="6"/>
        <v>3.4259099510365321</v>
      </c>
      <c r="H47" s="4">
        <f t="shared" si="3"/>
        <v>-2.9197170833139663</v>
      </c>
      <c r="I47" s="13"/>
      <c r="J47" s="64">
        <v>84578</v>
      </c>
      <c r="K47" s="13"/>
      <c r="L47" s="65">
        <f t="shared" si="7"/>
        <v>2.8629110721930306</v>
      </c>
      <c r="M47" s="4">
        <f t="shared" si="4"/>
        <v>-6.6167261384308951E-2</v>
      </c>
      <c r="N47" s="13"/>
      <c r="O47" s="64">
        <v>532534.0925824655</v>
      </c>
      <c r="P47" s="66"/>
      <c r="Q47" s="65">
        <f t="shared" si="8"/>
        <v>3.1735845900031645</v>
      </c>
      <c r="R47" s="4">
        <f t="shared" si="5"/>
        <v>-0.42865250771615404</v>
      </c>
    </row>
    <row r="48" spans="1:18" ht="23.1" customHeight="1">
      <c r="A48" s="70"/>
      <c r="B48" s="13"/>
      <c r="C48" s="70">
        <v>3</v>
      </c>
      <c r="D48" s="13"/>
      <c r="E48" s="64">
        <v>8693609.0151522867</v>
      </c>
      <c r="F48" s="13"/>
      <c r="G48" s="65">
        <f t="shared" ref="G48:G49" si="9">(E48/E44-1)*100</f>
        <v>3.5588464448898627</v>
      </c>
      <c r="H48" s="4">
        <f t="shared" ref="H48:H49" si="10">(E48/E47-1)*100</f>
        <v>4.3558678949793039</v>
      </c>
      <c r="I48" s="13"/>
      <c r="J48" s="64">
        <v>86298</v>
      </c>
      <c r="K48" s="13"/>
      <c r="L48" s="65">
        <f t="shared" ref="L48:L49" si="11">(J48/J44-1)*100</f>
        <v>2.7834351663272194</v>
      </c>
      <c r="M48" s="4">
        <f t="shared" ref="M48:M49" si="12">(J48/J47-1)*100</f>
        <v>2.0336257655655166</v>
      </c>
      <c r="N48" s="13"/>
      <c r="O48" s="64">
        <v>541158.29993766278</v>
      </c>
      <c r="P48" s="66"/>
      <c r="Q48" s="65">
        <f t="shared" ref="Q48:Q49" si="13">(O48/O44-1)*100</f>
        <v>2.7082309009069716</v>
      </c>
      <c r="R48" s="4">
        <f t="shared" ref="R48:R49" si="14">(O48/O47-1)*100</f>
        <v>1.6194657722992334</v>
      </c>
    </row>
    <row r="49" spans="1:18" ht="23.1" customHeight="1" thickBot="1">
      <c r="A49" s="27"/>
      <c r="B49" s="23"/>
      <c r="C49" s="27" t="s">
        <v>121</v>
      </c>
      <c r="D49" s="23"/>
      <c r="E49" s="24">
        <v>8841820.8307977803</v>
      </c>
      <c r="F49" s="23"/>
      <c r="G49" s="32">
        <f t="shared" si="9"/>
        <v>4.1190737649805076</v>
      </c>
      <c r="H49" s="33">
        <f t="shared" si="10"/>
        <v>1.7048364538498451</v>
      </c>
      <c r="I49" s="23"/>
      <c r="J49" s="24">
        <v>86384</v>
      </c>
      <c r="K49" s="23"/>
      <c r="L49" s="32">
        <f t="shared" si="11"/>
        <v>2.16913069189828</v>
      </c>
      <c r="M49" s="33">
        <f t="shared" si="12"/>
        <v>9.9654684928962567E-2</v>
      </c>
      <c r="N49" s="23"/>
      <c r="O49" s="24">
        <v>550879.54186499922</v>
      </c>
      <c r="P49" s="25"/>
      <c r="Q49" s="32">
        <f t="shared" si="13"/>
        <v>3.7259404279643471</v>
      </c>
      <c r="R49" s="33">
        <f t="shared" si="14"/>
        <v>1.796376758603957</v>
      </c>
    </row>
  </sheetData>
  <sheetProtection algorithmName="SHA-512" hashValue="sgIHRaFAu6vEyRSQ66x3Ac6w2C4OqPTL5DbMR7o5WWnygD9tkxqdA1BbGJsY0pbu8KNuzY6OqovGYa/av0VB6g==" saltValue="QDXKgBpb+O69PGWn2XAzWg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8255-755A-4678-84C5-EEC1AD53A7F7}">
  <sheetPr codeName="Sheet22">
    <tabColor rgb="FF00B05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477</v>
      </c>
      <c r="B11" s="35"/>
      <c r="C11" s="35" t="s">
        <v>65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66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115784759.9548029</v>
      </c>
      <c r="F14" s="5"/>
      <c r="G14" s="29"/>
      <c r="H14" s="5"/>
      <c r="I14" s="5"/>
      <c r="J14" s="34">
        <f>J25</f>
        <v>248847</v>
      </c>
      <c r="K14" s="5"/>
      <c r="L14" s="29"/>
      <c r="M14" s="5"/>
      <c r="N14" s="5"/>
      <c r="O14" s="34">
        <f>+O22+O23+O24+O25</f>
        <v>6883815.9805893004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102814581.73249829</v>
      </c>
      <c r="F15" s="5"/>
      <c r="G15" s="29">
        <f t="shared" ref="G15:G16" si="0">((E15/E14)-1)*100</f>
        <v>-11.201973582160186</v>
      </c>
      <c r="H15" s="5"/>
      <c r="I15" s="5"/>
      <c r="J15" s="34">
        <f>J29</f>
        <v>243123</v>
      </c>
      <c r="K15" s="5"/>
      <c r="L15" s="29">
        <f t="shared" ref="L15:L16" si="1">((J15/J14)-1)*100</f>
        <v>-2.3002085618874291</v>
      </c>
      <c r="M15" s="5"/>
      <c r="N15" s="5"/>
      <c r="O15" s="34">
        <f>+O26+O27+O28+O29</f>
        <v>6796351.1128995605</v>
      </c>
      <c r="P15" s="1"/>
      <c r="Q15" s="29">
        <f t="shared" ref="Q15:Q16" si="2">((O15/O14)-1)*100</f>
        <v>-1.2705869525909685</v>
      </c>
      <c r="R15" s="5"/>
    </row>
    <row r="16" spans="1:19" ht="23.1" customHeight="1">
      <c r="A16" s="8">
        <v>2021</v>
      </c>
      <c r="E16" s="34">
        <f>+E30+E31+E32+E33</f>
        <v>105217602.29362209</v>
      </c>
      <c r="F16" s="5"/>
      <c r="G16" s="29">
        <f t="shared" si="0"/>
        <v>2.3372371123153934</v>
      </c>
      <c r="H16" s="5"/>
      <c r="I16" s="5"/>
      <c r="J16" s="34">
        <f>J33</f>
        <v>247097</v>
      </c>
      <c r="K16" s="5"/>
      <c r="L16" s="29">
        <f t="shared" si="1"/>
        <v>1.6345635748160392</v>
      </c>
      <c r="M16" s="5"/>
      <c r="N16" s="5"/>
      <c r="O16" s="34">
        <f>+O30+O31+O32+O33</f>
        <v>6782410.6117154602</v>
      </c>
      <c r="P16" s="1"/>
      <c r="Q16" s="29">
        <f t="shared" si="2"/>
        <v>-0.2051174365850672</v>
      </c>
      <c r="R16" s="5"/>
    </row>
    <row r="17" spans="1:18" ht="23.1" customHeight="1">
      <c r="A17" s="8">
        <v>2022</v>
      </c>
      <c r="E17" s="34">
        <f>+E34+E35+E36+E37</f>
        <v>135104347.517636</v>
      </c>
      <c r="F17" s="5"/>
      <c r="G17" s="29">
        <f>((E17/E16)-1)*100</f>
        <v>28.404700898440382</v>
      </c>
      <c r="H17" s="5"/>
      <c r="I17" s="5"/>
      <c r="J17" s="34">
        <f>J37</f>
        <v>263157</v>
      </c>
      <c r="K17" s="5"/>
      <c r="L17" s="29">
        <f>((J17/J16)-1)*100</f>
        <v>6.4994718673233587</v>
      </c>
      <c r="M17" s="5"/>
      <c r="N17" s="5"/>
      <c r="O17" s="34">
        <f>+O34+O35+O36+O37</f>
        <v>7273299.3182345796</v>
      </c>
      <c r="P17" s="1"/>
      <c r="Q17" s="29">
        <f>((O17/O16)-1)*100</f>
        <v>7.2376730726269045</v>
      </c>
      <c r="R17" s="5"/>
    </row>
    <row r="18" spans="1:18" ht="23.1" customHeight="1">
      <c r="A18" s="8">
        <v>2023</v>
      </c>
      <c r="E18" s="34">
        <f>+E38+E39+E40+E41</f>
        <v>148500015.82470548</v>
      </c>
      <c r="F18" s="5"/>
      <c r="G18" s="29">
        <f>((E18/E17)-1)*100</f>
        <v>9.9150534776986774</v>
      </c>
      <c r="H18" s="5"/>
      <c r="I18" s="5"/>
      <c r="J18" s="34">
        <f>J41</f>
        <v>269936</v>
      </c>
      <c r="K18" s="5"/>
      <c r="L18" s="29">
        <f>((J18/J17)-1)*100</f>
        <v>2.5760287584977837</v>
      </c>
      <c r="M18" s="5"/>
      <c r="N18" s="5"/>
      <c r="O18" s="34">
        <f>+O38+O39+O40+O41</f>
        <v>7537866.2246335503</v>
      </c>
      <c r="P18" s="1"/>
      <c r="Q18" s="29">
        <f>((O18/O17)-1)*100</f>
        <v>3.6375088501539699</v>
      </c>
      <c r="R18" s="5"/>
    </row>
    <row r="19" spans="1:18" ht="23.1" customHeight="1">
      <c r="A19" s="8">
        <v>2024</v>
      </c>
      <c r="E19" s="34">
        <f>+E42+E43+E44+E45</f>
        <v>160885218.67239422</v>
      </c>
      <c r="F19" s="5"/>
      <c r="G19" s="29">
        <f>((E19/E18)-1)*100</f>
        <v>8.3402030490748569</v>
      </c>
      <c r="H19" s="5"/>
      <c r="I19" s="5"/>
      <c r="J19" s="34">
        <f>J45</f>
        <v>281415</v>
      </c>
      <c r="K19" s="5"/>
      <c r="L19" s="29">
        <f>((J19/J18)-1)*100</f>
        <v>4.25248947898762</v>
      </c>
      <c r="M19" s="5"/>
      <c r="N19" s="5"/>
      <c r="O19" s="34">
        <f>+O42+O43+O44+O45</f>
        <v>7999945.9052813798</v>
      </c>
      <c r="P19" s="1"/>
      <c r="Q19" s="29">
        <f>((O19/O18)-1)*100</f>
        <v>6.1301125129783474</v>
      </c>
      <c r="R19" s="5"/>
    </row>
    <row r="20" spans="1:18" ht="23.1" customHeight="1">
      <c r="A20" s="73">
        <v>2025</v>
      </c>
      <c r="C20" s="73"/>
      <c r="E20" s="34">
        <f>+E46+E47+E48+E49</f>
        <v>170498296.72570908</v>
      </c>
      <c r="F20" s="5"/>
      <c r="G20" s="29">
        <f>((E20/E19)-1)*100</f>
        <v>5.9751157580794745</v>
      </c>
      <c r="H20" s="5"/>
      <c r="I20" s="5"/>
      <c r="J20" s="34">
        <f>J49</f>
        <v>291535</v>
      </c>
      <c r="K20" s="5"/>
      <c r="L20" s="29">
        <f>((J20/J19)-1)*100</f>
        <v>3.5961125028872054</v>
      </c>
      <c r="M20" s="5"/>
      <c r="N20" s="5"/>
      <c r="O20" s="34">
        <f>+O46+O47+O48+O49</f>
        <v>8396900.7196116671</v>
      </c>
      <c r="P20" s="1"/>
      <c r="Q20" s="29">
        <f>((O20/O19)-1)*100</f>
        <v>4.9619687311663885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27513450.684297699</v>
      </c>
      <c r="G22" s="3">
        <f>(E22/E16-1)*100</f>
        <v>-73.850905091414091</v>
      </c>
      <c r="H22" s="4">
        <f>(E22/E19-1)*100</f>
        <v>-82.898708214878013</v>
      </c>
      <c r="J22" s="7">
        <v>242036</v>
      </c>
      <c r="L22" s="3">
        <f>(J22/J16-1)*100</f>
        <v>-2.0481835068819176</v>
      </c>
      <c r="M22" s="4">
        <f>(J22/J19-1)*100</f>
        <v>-13.993212870671423</v>
      </c>
      <c r="O22" s="7">
        <v>1687788.07895561</v>
      </c>
      <c r="Q22" s="3">
        <f>(O22/O16-1)*100</f>
        <v>-75.115218237594704</v>
      </c>
      <c r="R22" s="4">
        <f>(O22/O19-1)*100</f>
        <v>-78.902506355182084</v>
      </c>
    </row>
    <row r="23" spans="1:18" ht="23.1" hidden="1" customHeight="1">
      <c r="C23" s="8">
        <v>2</v>
      </c>
      <c r="E23" s="7">
        <v>28190750.217902601</v>
      </c>
      <c r="G23" s="3">
        <f>(E23/E17-1)*100</f>
        <v>-79.13409099272495</v>
      </c>
      <c r="H23" s="4">
        <f t="shared" ref="H23:H47" si="3">(E23/E22-1)*100</f>
        <v>2.4617033369480179</v>
      </c>
      <c r="J23" s="7">
        <v>246649</v>
      </c>
      <c r="L23" s="3">
        <f>(J23/J17-1)*100</f>
        <v>-6.273061328408513</v>
      </c>
      <c r="M23" s="4">
        <f t="shared" ref="M23:M47" si="4">(J23/J22-1)*100</f>
        <v>1.9059148225883726</v>
      </c>
      <c r="O23" s="7">
        <v>1731451.6894455701</v>
      </c>
      <c r="Q23" s="3">
        <f>(O23/O17-1)*100</f>
        <v>-76.194411728598581</v>
      </c>
      <c r="R23" s="4">
        <f t="shared" ref="R23:R47" si="5">(O23/O22-1)*100</f>
        <v>2.5870315731213678</v>
      </c>
    </row>
    <row r="24" spans="1:18" ht="23.1" hidden="1" customHeight="1">
      <c r="C24" s="8">
        <v>3</v>
      </c>
      <c r="E24" s="7">
        <v>29698738.131656799</v>
      </c>
      <c r="G24" s="3">
        <f>(E24/E18-1)*100</f>
        <v>-80.000851874174742</v>
      </c>
      <c r="H24" s="4">
        <f t="shared" si="3"/>
        <v>5.3492294532713425</v>
      </c>
      <c r="J24" s="7">
        <v>247451</v>
      </c>
      <c r="L24" s="3">
        <f>(J24/J18-1)*100</f>
        <v>-8.3297522375674227</v>
      </c>
      <c r="M24" s="4">
        <f t="shared" si="4"/>
        <v>0.32515842350870905</v>
      </c>
      <c r="O24" s="7">
        <v>1732171.8206961199</v>
      </c>
      <c r="Q24" s="3">
        <f>(O24/O18-1)*100</f>
        <v>-77.020395837811137</v>
      </c>
      <c r="R24" s="4">
        <f t="shared" si="5"/>
        <v>4.1591183568079337E-2</v>
      </c>
    </row>
    <row r="25" spans="1:18" ht="23.1" hidden="1" customHeight="1">
      <c r="C25" s="8">
        <v>4</v>
      </c>
      <c r="E25" s="7">
        <v>30381820.920945801</v>
      </c>
      <c r="G25" s="3">
        <f>(E25/E19-1)*100</f>
        <v>-81.115840739346353</v>
      </c>
      <c r="H25" s="4">
        <f t="shared" si="3"/>
        <v>2.3000397736120837</v>
      </c>
      <c r="J25" s="7">
        <v>248847</v>
      </c>
      <c r="L25" s="3">
        <f>(J25/J19-1)*100</f>
        <v>-11.572943872927887</v>
      </c>
      <c r="M25" s="4">
        <f t="shared" si="4"/>
        <v>0.56415209475815242</v>
      </c>
      <c r="O25" s="7">
        <v>1732404.3914920001</v>
      </c>
      <c r="Q25" s="3">
        <f>(O25/O19-1)*100</f>
        <v>-78.344798677347228</v>
      </c>
      <c r="R25" s="4">
        <f t="shared" si="5"/>
        <v>1.342654308893465E-2</v>
      </c>
    </row>
    <row r="26" spans="1:18" ht="23.1" customHeight="1">
      <c r="A26" s="8">
        <v>2020</v>
      </c>
      <c r="C26" s="8">
        <v>1</v>
      </c>
      <c r="E26" s="7">
        <v>27864238.584896602</v>
      </c>
      <c r="G26" s="3">
        <f t="shared" ref="G26:G47" si="6">(E26/E22-1)*100</f>
        <v>1.2749687584592939</v>
      </c>
      <c r="H26" s="4">
        <f t="shared" si="3"/>
        <v>-8.2864761220204919</v>
      </c>
      <c r="J26" s="7">
        <v>244940</v>
      </c>
      <c r="L26" s="3">
        <f t="shared" ref="L26:L47" si="7">(J26/J22-1)*100</f>
        <v>1.1998215141549196</v>
      </c>
      <c r="M26" s="4">
        <f t="shared" si="4"/>
        <v>-1.5700410292267986</v>
      </c>
      <c r="O26" s="7">
        <v>1719856.0524557701</v>
      </c>
      <c r="Q26" s="3">
        <f t="shared" ref="Q26:Q47" si="8">(O26/O22-1)*100</f>
        <v>1.9000000000002126</v>
      </c>
      <c r="R26" s="4">
        <f t="shared" si="5"/>
        <v>-0.72433082586583764</v>
      </c>
    </row>
    <row r="27" spans="1:18" ht="23.1" customHeight="1">
      <c r="C27" s="8">
        <v>2</v>
      </c>
      <c r="E27" s="7">
        <v>18827010.701477699</v>
      </c>
      <c r="G27" s="3">
        <f t="shared" si="6"/>
        <v>-33.215645004290941</v>
      </c>
      <c r="H27" s="4">
        <f t="shared" si="3"/>
        <v>-32.433069562924999</v>
      </c>
      <c r="J27" s="7">
        <v>241303</v>
      </c>
      <c r="L27" s="3">
        <f t="shared" si="7"/>
        <v>-2.1674525337625483</v>
      </c>
      <c r="M27" s="4">
        <f t="shared" si="4"/>
        <v>-1.4848534334939156</v>
      </c>
      <c r="O27" s="7">
        <v>1636817.6198656601</v>
      </c>
      <c r="Q27" s="3">
        <f t="shared" si="8"/>
        <v>-5.4655911081303632</v>
      </c>
      <c r="R27" s="4">
        <f t="shared" si="5"/>
        <v>-4.828219924076782</v>
      </c>
    </row>
    <row r="28" spans="1:18" ht="23.1" customHeight="1">
      <c r="C28" s="8">
        <v>3</v>
      </c>
      <c r="E28" s="7">
        <v>27763458.042438898</v>
      </c>
      <c r="G28" s="3">
        <f t="shared" si="6"/>
        <v>-6.5163714385394256</v>
      </c>
      <c r="H28" s="4">
        <f t="shared" si="3"/>
        <v>47.466097951810227</v>
      </c>
      <c r="J28" s="7">
        <v>244340</v>
      </c>
      <c r="L28" s="3">
        <f t="shared" si="7"/>
        <v>-1.2572186008543151</v>
      </c>
      <c r="M28" s="4">
        <f t="shared" si="4"/>
        <v>1.2585836065030165</v>
      </c>
      <c r="O28" s="7">
        <v>1721704.7297797501</v>
      </c>
      <c r="Q28" s="3">
        <f t="shared" si="8"/>
        <v>-0.60427555692271762</v>
      </c>
      <c r="R28" s="4">
        <f t="shared" si="5"/>
        <v>5.1861068016274769</v>
      </c>
    </row>
    <row r="29" spans="1:18" ht="23.1" customHeight="1">
      <c r="C29" s="8">
        <v>4</v>
      </c>
      <c r="E29" s="7">
        <v>28359874.4036851</v>
      </c>
      <c r="G29" s="3">
        <f t="shared" si="6"/>
        <v>-6.6551195944504205</v>
      </c>
      <c r="H29" s="4">
        <f t="shared" si="3"/>
        <v>2.1482063233424498</v>
      </c>
      <c r="J29" s="7">
        <v>243123</v>
      </c>
      <c r="L29" s="3">
        <f t="shared" si="7"/>
        <v>-2.3002085618874291</v>
      </c>
      <c r="M29" s="4">
        <f t="shared" si="4"/>
        <v>-0.49807645084718466</v>
      </c>
      <c r="O29" s="7">
        <v>1717972.71079838</v>
      </c>
      <c r="Q29" s="3">
        <f t="shared" si="8"/>
        <v>-0.83304341437226981</v>
      </c>
      <c r="R29" s="4">
        <f t="shared" si="5"/>
        <v>-0.21676300917449209</v>
      </c>
    </row>
    <row r="30" spans="1:18" ht="23.1" customHeight="1">
      <c r="A30" s="8">
        <v>2021</v>
      </c>
      <c r="C30" s="8">
        <v>1</v>
      </c>
      <c r="E30" s="7">
        <v>27616446.7394091</v>
      </c>
      <c r="G30" s="3">
        <f t="shared" si="6"/>
        <v>-0.88928267224145374</v>
      </c>
      <c r="H30" s="4">
        <f t="shared" si="3"/>
        <v>-2.6214067583437473</v>
      </c>
      <c r="J30" s="7">
        <v>239552</v>
      </c>
      <c r="L30" s="3">
        <f t="shared" si="7"/>
        <v>-2.1997223809912647</v>
      </c>
      <c r="M30" s="4">
        <f t="shared" si="4"/>
        <v>-1.4688038564841688</v>
      </c>
      <c r="O30" s="7">
        <v>1709193.9243791399</v>
      </c>
      <c r="Q30" s="3">
        <f t="shared" si="8"/>
        <v>-0.61994305054808851</v>
      </c>
      <c r="R30" s="4">
        <f t="shared" si="5"/>
        <v>-0.51099684902214948</v>
      </c>
    </row>
    <row r="31" spans="1:18" ht="23.1" customHeight="1">
      <c r="C31" s="8">
        <v>2</v>
      </c>
      <c r="E31" s="7">
        <v>25543797.4706778</v>
      </c>
      <c r="G31" s="3">
        <f t="shared" si="6"/>
        <v>35.676331605170411</v>
      </c>
      <c r="H31" s="4">
        <f t="shared" si="3"/>
        <v>-7.5051265222096708</v>
      </c>
      <c r="J31" s="7">
        <v>237618</v>
      </c>
      <c r="L31" s="3">
        <f t="shared" si="7"/>
        <v>-1.5271256470081207</v>
      </c>
      <c r="M31" s="4">
        <f t="shared" si="4"/>
        <v>-0.80734036868821413</v>
      </c>
      <c r="O31" s="7">
        <v>1631348.14116666</v>
      </c>
      <c r="Q31" s="3">
        <f t="shared" si="8"/>
        <v>-0.33415321491034877</v>
      </c>
      <c r="R31" s="4">
        <f t="shared" si="5"/>
        <v>-4.5545319405904898</v>
      </c>
    </row>
    <row r="32" spans="1:18" ht="23.1" customHeight="1">
      <c r="C32" s="8">
        <v>3</v>
      </c>
      <c r="E32" s="7">
        <v>24455333.046365101</v>
      </c>
      <c r="G32" s="3">
        <f t="shared" si="6"/>
        <v>-11.915392495477462</v>
      </c>
      <c r="H32" s="4">
        <f t="shared" si="3"/>
        <v>-4.2611691764396724</v>
      </c>
      <c r="J32" s="7">
        <v>239843</v>
      </c>
      <c r="L32" s="3">
        <f t="shared" si="7"/>
        <v>-1.8404682000491168</v>
      </c>
      <c r="M32" s="4">
        <f t="shared" si="4"/>
        <v>0.93637687380585533</v>
      </c>
      <c r="O32" s="7">
        <v>1677624.22997561</v>
      </c>
      <c r="Q32" s="3">
        <f t="shared" si="8"/>
        <v>-2.560282204125619</v>
      </c>
      <c r="R32" s="4">
        <f t="shared" si="5"/>
        <v>2.8366776925896175</v>
      </c>
    </row>
    <row r="33" spans="1:18" ht="23.1" customHeight="1">
      <c r="C33" s="8">
        <v>4</v>
      </c>
      <c r="E33" s="7">
        <v>27602025.037170101</v>
      </c>
      <c r="G33" s="3">
        <f t="shared" si="6"/>
        <v>-2.6722592481457697</v>
      </c>
      <c r="H33" s="4">
        <f t="shared" si="3"/>
        <v>12.867099314653196</v>
      </c>
      <c r="J33" s="7">
        <v>247097</v>
      </c>
      <c r="L33" s="3">
        <f t="shared" si="7"/>
        <v>1.6345635748160392</v>
      </c>
      <c r="M33" s="4">
        <f t="shared" si="4"/>
        <v>3.0244785130272733</v>
      </c>
      <c r="O33" s="7">
        <v>1764244.31619405</v>
      </c>
      <c r="Q33" s="3">
        <f t="shared" si="8"/>
        <v>2.6933841908447276</v>
      </c>
      <c r="R33" s="4">
        <f t="shared" si="5"/>
        <v>5.1632591298290453</v>
      </c>
    </row>
    <row r="34" spans="1:18" ht="23.1" customHeight="1">
      <c r="A34" s="8">
        <v>2022</v>
      </c>
      <c r="C34" s="8">
        <v>1</v>
      </c>
      <c r="E34" s="7">
        <v>28919124.604827698</v>
      </c>
      <c r="G34" s="3">
        <f t="shared" si="6"/>
        <v>4.7170364736302428</v>
      </c>
      <c r="H34" s="4">
        <f t="shared" si="3"/>
        <v>4.7717497751847304</v>
      </c>
      <c r="J34" s="7">
        <v>248830</v>
      </c>
      <c r="L34" s="3">
        <f t="shared" si="7"/>
        <v>3.8730630510285913</v>
      </c>
      <c r="M34" s="4">
        <f t="shared" si="4"/>
        <v>0.70134400660468721</v>
      </c>
      <c r="O34" s="7">
        <v>1778966.4071172201</v>
      </c>
      <c r="Q34" s="3">
        <f t="shared" si="8"/>
        <v>4.0821864472414982</v>
      </c>
      <c r="R34" s="4">
        <f t="shared" si="5"/>
        <v>0.83447007809720475</v>
      </c>
    </row>
    <row r="35" spans="1:18" ht="23.1" customHeight="1">
      <c r="C35" s="8">
        <v>2</v>
      </c>
      <c r="E35" s="7">
        <v>33472678.5767828</v>
      </c>
      <c r="G35" s="3">
        <f t="shared" si="6"/>
        <v>31.040338129859933</v>
      </c>
      <c r="H35" s="4">
        <f t="shared" si="3"/>
        <v>15.745822303331213</v>
      </c>
      <c r="J35" s="7">
        <v>254894</v>
      </c>
      <c r="L35" s="3">
        <f t="shared" si="7"/>
        <v>7.2704929761213455</v>
      </c>
      <c r="M35" s="4">
        <f t="shared" si="4"/>
        <v>2.437005184262353</v>
      </c>
      <c r="O35" s="7">
        <v>1811767.7237374501</v>
      </c>
      <c r="Q35" s="3">
        <f t="shared" si="8"/>
        <v>11.059538918637134</v>
      </c>
      <c r="R35" s="4">
        <f t="shared" si="5"/>
        <v>1.8438412602396426</v>
      </c>
    </row>
    <row r="36" spans="1:18" ht="23.1" customHeight="1">
      <c r="C36" s="8">
        <v>3</v>
      </c>
      <c r="E36" s="7">
        <v>35552725.303442299</v>
      </c>
      <c r="G36" s="3">
        <f t="shared" si="6"/>
        <v>45.378209472909425</v>
      </c>
      <c r="H36" s="4">
        <f t="shared" si="3"/>
        <v>6.2141627593025994</v>
      </c>
      <c r="J36" s="7">
        <v>257708</v>
      </c>
      <c r="L36" s="3">
        <f t="shared" si="7"/>
        <v>7.4486226406440981</v>
      </c>
      <c r="M36" s="4">
        <f t="shared" si="4"/>
        <v>1.103988324558447</v>
      </c>
      <c r="O36" s="7">
        <v>1828108.66099355</v>
      </c>
      <c r="Q36" s="3">
        <f t="shared" si="8"/>
        <v>8.9700916527730268</v>
      </c>
      <c r="R36" s="4">
        <f t="shared" si="5"/>
        <v>0.90193334620127796</v>
      </c>
    </row>
    <row r="37" spans="1:18" ht="23.1" customHeight="1">
      <c r="C37" s="8">
        <v>4</v>
      </c>
      <c r="E37" s="7">
        <v>37159819.032583199</v>
      </c>
      <c r="G37" s="3">
        <f t="shared" si="6"/>
        <v>34.627147763767894</v>
      </c>
      <c r="H37" s="4">
        <f t="shared" si="3"/>
        <v>4.520310933759264</v>
      </c>
      <c r="J37" s="7">
        <v>263157</v>
      </c>
      <c r="L37" s="3">
        <f t="shared" si="7"/>
        <v>6.4994718673233587</v>
      </c>
      <c r="M37" s="4">
        <f t="shared" si="4"/>
        <v>2.1144085554193115</v>
      </c>
      <c r="O37" s="7">
        <v>1854456.5263863599</v>
      </c>
      <c r="Q37" s="3">
        <f t="shared" si="8"/>
        <v>5.113362665490806</v>
      </c>
      <c r="R37" s="4">
        <f t="shared" si="5"/>
        <v>1.4412636379333321</v>
      </c>
    </row>
    <row r="38" spans="1:18" ht="23.1" customHeight="1">
      <c r="A38" s="8">
        <v>2023</v>
      </c>
      <c r="C38" s="8">
        <v>1</v>
      </c>
      <c r="E38" s="7">
        <v>36165533.517185897</v>
      </c>
      <c r="G38" s="3">
        <f t="shared" si="6"/>
        <v>25.057497456712419</v>
      </c>
      <c r="H38" s="4">
        <f t="shared" si="3"/>
        <v>-2.6757006392455041</v>
      </c>
      <c r="J38" s="7">
        <v>261027</v>
      </c>
      <c r="L38" s="3">
        <f t="shared" si="7"/>
        <v>4.9017401438733232</v>
      </c>
      <c r="M38" s="4">
        <f t="shared" si="4"/>
        <v>-0.80940275196935696</v>
      </c>
      <c r="O38" s="7">
        <v>1849928.3883954501</v>
      </c>
      <c r="Q38" s="3">
        <f t="shared" si="8"/>
        <v>3.9889444226899329</v>
      </c>
      <c r="R38" s="4">
        <f t="shared" si="5"/>
        <v>-0.24417601202728623</v>
      </c>
    </row>
    <row r="39" spans="1:18" ht="23.1" customHeight="1">
      <c r="C39" s="8">
        <v>2</v>
      </c>
      <c r="E39" s="7">
        <v>36300938.209885903</v>
      </c>
      <c r="G39" s="3">
        <f t="shared" si="6"/>
        <v>8.4494571494043278</v>
      </c>
      <c r="H39" s="4">
        <f t="shared" si="3"/>
        <v>0.37440258591971975</v>
      </c>
      <c r="J39" s="7">
        <v>261999</v>
      </c>
      <c r="L39" s="3">
        <f t="shared" si="7"/>
        <v>2.7874332075294106</v>
      </c>
      <c r="M39" s="4">
        <f t="shared" si="4"/>
        <v>0.37237527152362837</v>
      </c>
      <c r="O39" s="7">
        <v>1863113.1446135601</v>
      </c>
      <c r="Q39" s="3">
        <f t="shared" si="8"/>
        <v>2.8339957823175554</v>
      </c>
      <c r="R39" s="4">
        <f t="shared" si="5"/>
        <v>0.71271711385250125</v>
      </c>
    </row>
    <row r="40" spans="1:18" ht="23.1" customHeight="1">
      <c r="C40" s="8">
        <v>3</v>
      </c>
      <c r="E40" s="7">
        <v>37423613.937000901</v>
      </c>
      <c r="G40" s="3">
        <f t="shared" si="6"/>
        <v>5.2622931648434124</v>
      </c>
      <c r="H40" s="4">
        <f t="shared" si="3"/>
        <v>3.0926906644227037</v>
      </c>
      <c r="J40" s="7">
        <v>265681</v>
      </c>
      <c r="L40" s="3">
        <f t="shared" si="7"/>
        <v>3.0938116007263927</v>
      </c>
      <c r="M40" s="4">
        <f t="shared" si="4"/>
        <v>1.4053488753773768</v>
      </c>
      <c r="O40" s="7">
        <v>1895924.8581102199</v>
      </c>
      <c r="Q40" s="3">
        <f t="shared" si="8"/>
        <v>3.7096371000076678</v>
      </c>
      <c r="R40" s="4">
        <f t="shared" si="5"/>
        <v>1.7611229673045736</v>
      </c>
    </row>
    <row r="41" spans="1:18" ht="23.1" customHeight="1">
      <c r="C41" s="8">
        <v>4</v>
      </c>
      <c r="E41" s="7">
        <v>38609930.160632797</v>
      </c>
      <c r="G41" s="3">
        <f t="shared" si="6"/>
        <v>3.9023632671033148</v>
      </c>
      <c r="H41" s="4">
        <f t="shared" si="3"/>
        <v>3.1699670310540995</v>
      </c>
      <c r="J41" s="7">
        <v>269936</v>
      </c>
      <c r="L41" s="3">
        <f t="shared" si="7"/>
        <v>2.5760287584977837</v>
      </c>
      <c r="M41" s="4">
        <f t="shared" si="4"/>
        <v>1.6015447096329849</v>
      </c>
      <c r="O41" s="7">
        <v>1928899.83351432</v>
      </c>
      <c r="Q41" s="3">
        <f t="shared" si="8"/>
        <v>4.0142923853287771</v>
      </c>
      <c r="R41" s="4">
        <f t="shared" si="5"/>
        <v>1.7392553962802149</v>
      </c>
    </row>
    <row r="42" spans="1:18" ht="23.1" customHeight="1">
      <c r="A42" s="8">
        <v>2024</v>
      </c>
      <c r="C42" s="8">
        <v>1</v>
      </c>
      <c r="E42" s="7">
        <v>39195391.3401554</v>
      </c>
      <c r="G42" s="3">
        <f t="shared" si="6"/>
        <v>8.3777495540877656</v>
      </c>
      <c r="H42" s="4">
        <f t="shared" si="3"/>
        <v>1.5163487141438781</v>
      </c>
      <c r="J42" s="7">
        <v>271526</v>
      </c>
      <c r="L42" s="3">
        <f t="shared" si="7"/>
        <v>4.0221892754389366</v>
      </c>
      <c r="M42" s="4">
        <f t="shared" si="4"/>
        <v>0.58902851046174209</v>
      </c>
      <c r="O42" s="7">
        <v>1959770.4984355001</v>
      </c>
      <c r="Q42" s="3">
        <f t="shared" si="8"/>
        <v>5.9376411935233131</v>
      </c>
      <c r="R42" s="4">
        <f t="shared" si="5"/>
        <v>1.6004286166034776</v>
      </c>
    </row>
    <row r="43" spans="1:18" ht="23.1" customHeight="1">
      <c r="C43" s="8">
        <v>2</v>
      </c>
      <c r="E43" s="7">
        <v>40376008.169741601</v>
      </c>
      <c r="G43" s="3">
        <f t="shared" si="6"/>
        <v>11.22579790168048</v>
      </c>
      <c r="H43" s="4">
        <f t="shared" si="3"/>
        <v>3.012131756359504</v>
      </c>
      <c r="J43" s="7">
        <v>273683</v>
      </c>
      <c r="L43" s="3">
        <f t="shared" si="7"/>
        <v>4.4595590059504087</v>
      </c>
      <c r="M43" s="4">
        <f t="shared" si="4"/>
        <v>0.79439906307314789</v>
      </c>
      <c r="O43" s="7">
        <v>1993154.7734566999</v>
      </c>
      <c r="Q43" s="3">
        <f t="shared" si="8"/>
        <v>6.9798030902794572</v>
      </c>
      <c r="R43" s="4">
        <f t="shared" si="5"/>
        <v>1.7034788026379033</v>
      </c>
    </row>
    <row r="44" spans="1:18" ht="23.1" customHeight="1">
      <c r="C44" s="8">
        <v>3</v>
      </c>
      <c r="E44" s="7">
        <v>39668783.920534603</v>
      </c>
      <c r="G44" s="3">
        <f t="shared" si="6"/>
        <v>5.9993403825542746</v>
      </c>
      <c r="H44" s="4">
        <f t="shared" si="3"/>
        <v>-1.7515952697300108</v>
      </c>
      <c r="J44" s="7">
        <v>275321</v>
      </c>
      <c r="L44" s="3">
        <f t="shared" si="7"/>
        <v>3.6284115160662544</v>
      </c>
      <c r="M44" s="4">
        <f t="shared" si="4"/>
        <v>0.59850264722325353</v>
      </c>
      <c r="O44" s="7">
        <v>1997992.07698768</v>
      </c>
      <c r="Q44" s="3">
        <f t="shared" si="8"/>
        <v>5.3835054928915493</v>
      </c>
      <c r="R44" s="4">
        <f t="shared" si="5"/>
        <v>0.2426958305195237</v>
      </c>
    </row>
    <row r="45" spans="1:18" ht="23.1" customHeight="1">
      <c r="C45" s="8">
        <v>4</v>
      </c>
      <c r="E45" s="7">
        <v>41645035.241962604</v>
      </c>
      <c r="G45" s="3">
        <f t="shared" si="6"/>
        <v>7.860944240775769</v>
      </c>
      <c r="H45" s="4">
        <f t="shared" si="3"/>
        <v>4.9818802748954338</v>
      </c>
      <c r="J45" s="7">
        <v>281415</v>
      </c>
      <c r="L45" s="3">
        <f t="shared" si="7"/>
        <v>4.25248947898762</v>
      </c>
      <c r="M45" s="4">
        <f t="shared" si="4"/>
        <v>2.213416339472829</v>
      </c>
      <c r="O45" s="7">
        <v>2049028.5564014991</v>
      </c>
      <c r="Q45" s="3">
        <f t="shared" si="8"/>
        <v>6.2278362411547938</v>
      </c>
      <c r="R45" s="4">
        <f t="shared" si="5"/>
        <v>2.5543884783950421</v>
      </c>
    </row>
    <row r="46" spans="1:18" ht="23.1" customHeight="1">
      <c r="A46" s="8">
        <v>2025</v>
      </c>
      <c r="C46" s="62">
        <v>1</v>
      </c>
      <c r="E46" s="7">
        <v>41927674.812726475</v>
      </c>
      <c r="G46" s="3">
        <f t="shared" si="6"/>
        <v>6.9709304567444619</v>
      </c>
      <c r="H46" s="4">
        <f t="shared" si="3"/>
        <v>0.67868731319760123</v>
      </c>
      <c r="J46" s="7">
        <v>281944</v>
      </c>
      <c r="L46" s="3">
        <f t="shared" si="7"/>
        <v>3.8368333050978531</v>
      </c>
      <c r="M46" s="4">
        <f t="shared" si="4"/>
        <v>0.18797860810546574</v>
      </c>
      <c r="O46" s="7">
        <v>2059997.2383161115</v>
      </c>
      <c r="Q46" s="3">
        <f t="shared" si="8"/>
        <v>5.1142080136742152</v>
      </c>
      <c r="R46" s="4">
        <f t="shared" si="5"/>
        <v>0.53531132498589873</v>
      </c>
    </row>
    <row r="47" spans="1:18" ht="23.1" customHeight="1">
      <c r="A47" s="61"/>
      <c r="B47" s="13"/>
      <c r="C47" s="61">
        <v>2</v>
      </c>
      <c r="D47" s="13"/>
      <c r="E47" s="64">
        <v>42470183.514794037</v>
      </c>
      <c r="F47" s="13"/>
      <c r="G47" s="65">
        <f t="shared" si="6"/>
        <v>5.1866824878984419</v>
      </c>
      <c r="H47" s="4">
        <f t="shared" si="3"/>
        <v>1.2939155450206075</v>
      </c>
      <c r="I47" s="13"/>
      <c r="J47" s="64">
        <v>282264</v>
      </c>
      <c r="K47" s="13"/>
      <c r="L47" s="65">
        <f t="shared" si="7"/>
        <v>3.1353792526390034</v>
      </c>
      <c r="M47" s="4">
        <f t="shared" si="4"/>
        <v>0.11349771585846824</v>
      </c>
      <c r="N47" s="13"/>
      <c r="O47" s="64">
        <v>2074042.3183681006</v>
      </c>
      <c r="P47" s="66"/>
      <c r="Q47" s="65">
        <f t="shared" si="8"/>
        <v>4.0582671244902224</v>
      </c>
      <c r="R47" s="4">
        <f t="shared" si="5"/>
        <v>0.68180091656189212</v>
      </c>
    </row>
    <row r="48" spans="1:18" ht="23.1" customHeight="1">
      <c r="A48" s="70"/>
      <c r="B48" s="13"/>
      <c r="C48" s="70">
        <v>3</v>
      </c>
      <c r="D48" s="13"/>
      <c r="E48" s="64">
        <v>42234069.95662111</v>
      </c>
      <c r="F48" s="13"/>
      <c r="G48" s="65">
        <f t="shared" ref="G48:G49" si="9">(E48/E44-1)*100</f>
        <v>6.4667624831286519</v>
      </c>
      <c r="H48" s="4">
        <f t="shared" ref="H48:H49" si="10">(E48/E47-1)*100</f>
        <v>-0.55595134899918408</v>
      </c>
      <c r="I48" s="13"/>
      <c r="J48" s="64">
        <v>286101</v>
      </c>
      <c r="K48" s="13"/>
      <c r="L48" s="65">
        <f t="shared" ref="L48:L49" si="11">(J48/J44-1)*100</f>
        <v>3.9154296257822629</v>
      </c>
      <c r="M48" s="4">
        <f t="shared" ref="M48:M49" si="12">(J48/J47-1)*100</f>
        <v>1.3593657001955695</v>
      </c>
      <c r="N48" s="13"/>
      <c r="O48" s="64">
        <v>2127800.5920615168</v>
      </c>
      <c r="P48" s="66"/>
      <c r="Q48" s="65">
        <f t="shared" ref="Q48:Q49" si="13">(O48/O44-1)*100</f>
        <v>6.496948439832928</v>
      </c>
      <c r="R48" s="4">
        <f t="shared" ref="R48:R49" si="14">(O48/O47-1)*100</f>
        <v>2.5919564522538074</v>
      </c>
    </row>
    <row r="49" spans="1:18" ht="23.1" customHeight="1" thickBot="1">
      <c r="A49" s="27"/>
      <c r="B49" s="23"/>
      <c r="C49" s="27" t="s">
        <v>121</v>
      </c>
      <c r="D49" s="23"/>
      <c r="E49" s="24">
        <v>43866368.441567436</v>
      </c>
      <c r="F49" s="23"/>
      <c r="G49" s="32">
        <f t="shared" si="9"/>
        <v>5.3339688313351674</v>
      </c>
      <c r="H49" s="33">
        <f t="shared" si="10"/>
        <v>3.8648855926574743</v>
      </c>
      <c r="I49" s="23"/>
      <c r="J49" s="24">
        <v>291535</v>
      </c>
      <c r="K49" s="23"/>
      <c r="L49" s="32">
        <f t="shared" si="11"/>
        <v>3.5961125028872054</v>
      </c>
      <c r="M49" s="33">
        <f t="shared" si="12"/>
        <v>1.8993292578495025</v>
      </c>
      <c r="N49" s="23"/>
      <c r="O49" s="24">
        <v>2135060.570865938</v>
      </c>
      <c r="P49" s="25"/>
      <c r="Q49" s="32">
        <f t="shared" si="13"/>
        <v>4.1986732784011549</v>
      </c>
      <c r="R49" s="33">
        <f t="shared" si="14"/>
        <v>0.34119638990171008</v>
      </c>
    </row>
  </sheetData>
  <sheetProtection algorithmName="SHA-512" hashValue="3NRY3w4tQT9hc8huQZ01pDmA2IdnfhjG8vYdWI0PqVH6rm1VgpR3mYd30r4rFkKxrvep0AyzEiyJIK3Zts3k+g==" saltValue="QQktgiomKyvuHo9SuD29m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&amp;C&amp;"Arial,Bold"&amp;[34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8C5A-A38B-4966-A5E2-EA5AFDEEC62F}">
  <sheetPr codeName="Sheet23">
    <tabColor rgb="FF00B05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478</v>
      </c>
      <c r="B11" s="35"/>
      <c r="C11" s="35" t="s">
        <v>67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68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1553122.8839466712</v>
      </c>
      <c r="F14" s="5"/>
      <c r="G14" s="29"/>
      <c r="H14" s="5"/>
      <c r="I14" s="5"/>
      <c r="J14" s="34">
        <f>J25</f>
        <v>13122</v>
      </c>
      <c r="K14" s="5"/>
      <c r="L14" s="29"/>
      <c r="M14" s="5"/>
      <c r="N14" s="5"/>
      <c r="O14" s="34">
        <f>+O22+O23+O24+O25</f>
        <v>40638.459657188498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1670034.398379673</v>
      </c>
      <c r="F15" s="5"/>
      <c r="G15" s="29">
        <f t="shared" ref="G15:G16" si="0">((E15/E14)-1)*100</f>
        <v>7.5275121911742016</v>
      </c>
      <c r="H15" s="5"/>
      <c r="I15" s="5"/>
      <c r="J15" s="34">
        <f>J29</f>
        <v>13437</v>
      </c>
      <c r="K15" s="5"/>
      <c r="L15" s="29">
        <f t="shared" ref="L15:L16" si="1">((J15/J14)-1)*100</f>
        <v>2.4005486968449841</v>
      </c>
      <c r="M15" s="5"/>
      <c r="N15" s="5"/>
      <c r="O15" s="34">
        <f>+O26+O27+O28+O29</f>
        <v>41547.957272976098</v>
      </c>
      <c r="P15" s="1"/>
      <c r="Q15" s="29">
        <f t="shared" ref="Q15:Q16" si="2">((O15/O14)-1)*100</f>
        <v>2.2380218725310819</v>
      </c>
      <c r="R15" s="5"/>
    </row>
    <row r="16" spans="1:19" ht="23.1" customHeight="1">
      <c r="A16" s="8">
        <v>2021</v>
      </c>
      <c r="E16" s="34">
        <f>+E30+E31+E32+E33</f>
        <v>1806557.7750250681</v>
      </c>
      <c r="F16" s="5"/>
      <c r="G16" s="29">
        <f t="shared" si="0"/>
        <v>8.1748841088455926</v>
      </c>
      <c r="H16" s="5"/>
      <c r="I16" s="5"/>
      <c r="J16" s="34">
        <f>J33</f>
        <v>13800</v>
      </c>
      <c r="K16" s="5"/>
      <c r="L16" s="29">
        <f t="shared" si="1"/>
        <v>2.7014958696137459</v>
      </c>
      <c r="M16" s="5"/>
      <c r="N16" s="5"/>
      <c r="O16" s="34">
        <f>+O30+O31+O32+O33</f>
        <v>42672.2247577616</v>
      </c>
      <c r="P16" s="1"/>
      <c r="Q16" s="29">
        <f t="shared" si="2"/>
        <v>2.7059512875660774</v>
      </c>
      <c r="R16" s="5"/>
    </row>
    <row r="17" spans="1:18" ht="23.1" customHeight="1">
      <c r="A17" s="8">
        <v>2022</v>
      </c>
      <c r="E17" s="34">
        <f>+E34+E35+E36+E37</f>
        <v>2140791.2366616149</v>
      </c>
      <c r="F17" s="5"/>
      <c r="G17" s="29">
        <f>((E17/E16)-1)*100</f>
        <v>18.501122203628874</v>
      </c>
      <c r="H17" s="5"/>
      <c r="I17" s="5"/>
      <c r="J17" s="34">
        <f>J37</f>
        <v>14488</v>
      </c>
      <c r="K17" s="5"/>
      <c r="L17" s="29">
        <f>((J17/J16)-1)*100</f>
        <v>4.985507246376808</v>
      </c>
      <c r="M17" s="5"/>
      <c r="N17" s="5"/>
      <c r="O17" s="34">
        <f>+O34+O35+O36+O37</f>
        <v>45412.428278405299</v>
      </c>
      <c r="P17" s="1"/>
      <c r="Q17" s="29">
        <f>((O17/O16)-1)*100</f>
        <v>6.4215154850703948</v>
      </c>
      <c r="R17" s="5"/>
    </row>
    <row r="18" spans="1:18" ht="23.1" customHeight="1">
      <c r="A18" s="8">
        <v>2023</v>
      </c>
      <c r="E18" s="34">
        <f>+E38+E39+E40+E41</f>
        <v>2347146.8130936441</v>
      </c>
      <c r="F18" s="5"/>
      <c r="G18" s="29">
        <f>((E18/E17)-1)*100</f>
        <v>9.6392199714822944</v>
      </c>
      <c r="H18" s="5"/>
      <c r="I18" s="5"/>
      <c r="J18" s="34">
        <f>J41</f>
        <v>14676</v>
      </c>
      <c r="K18" s="5"/>
      <c r="L18" s="29">
        <f>((J18/J17)-1)*100</f>
        <v>1.2976256212037462</v>
      </c>
      <c r="M18" s="5"/>
      <c r="N18" s="5"/>
      <c r="O18" s="34">
        <f>+O38+O39+O40+O41</f>
        <v>47061.132711121303</v>
      </c>
      <c r="P18" s="1"/>
      <c r="Q18" s="29">
        <f>((O18/O17)-1)*100</f>
        <v>3.6305137056500403</v>
      </c>
      <c r="R18" s="5"/>
    </row>
    <row r="19" spans="1:18" ht="23.1" customHeight="1">
      <c r="A19" s="8">
        <v>2024</v>
      </c>
      <c r="E19" s="34">
        <f>+E42+E43+E44+E45</f>
        <v>2473407.1647957279</v>
      </c>
      <c r="F19" s="5"/>
      <c r="G19" s="29">
        <f>((E19/E18)-1)*100</f>
        <v>5.3793120650883708</v>
      </c>
      <c r="H19" s="5"/>
      <c r="I19" s="5"/>
      <c r="J19" s="34">
        <f>J45</f>
        <v>14976</v>
      </c>
      <c r="K19" s="5"/>
      <c r="L19" s="29">
        <f>((J19/J18)-1)*100</f>
        <v>2.0441537203597759</v>
      </c>
      <c r="M19" s="5"/>
      <c r="N19" s="5"/>
      <c r="O19" s="34">
        <f>+O42+O43+O44+O45</f>
        <v>48099.411750781139</v>
      </c>
      <c r="P19" s="1"/>
      <c r="Q19" s="29">
        <f>((O19/O18)-1)*100</f>
        <v>2.2062346990948445</v>
      </c>
      <c r="R19" s="5"/>
    </row>
    <row r="20" spans="1:18" ht="23.1" customHeight="1">
      <c r="A20" s="73">
        <v>2025</v>
      </c>
      <c r="C20" s="73"/>
      <c r="E20" s="34">
        <f>+E46+E47+E48+E49</f>
        <v>2640709.2598454491</v>
      </c>
      <c r="F20" s="5"/>
      <c r="G20" s="29">
        <f>((E20/E19)-1)*100</f>
        <v>6.7640337357694369</v>
      </c>
      <c r="H20" s="5"/>
      <c r="I20" s="5"/>
      <c r="J20" s="34">
        <f>J49</f>
        <v>15336</v>
      </c>
      <c r="K20" s="5"/>
      <c r="L20" s="29">
        <f>((J20/J19)-1)*100</f>
        <v>2.4038461538461453</v>
      </c>
      <c r="M20" s="5"/>
      <c r="N20" s="5"/>
      <c r="O20" s="34">
        <f>+O46+O47+O48+O49</f>
        <v>49480.057744342841</v>
      </c>
      <c r="P20" s="1"/>
      <c r="Q20" s="29">
        <f>((O20/O19)-1)*100</f>
        <v>2.8704009951624476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379506.30544192297</v>
      </c>
      <c r="G22" s="3">
        <f>(E22/E16-1)*100</f>
        <v>-78.992849789337242</v>
      </c>
      <c r="H22" s="4">
        <f>(E22/E19-1)*100</f>
        <v>-84.656537312437791</v>
      </c>
      <c r="J22" s="7">
        <v>12876</v>
      </c>
      <c r="L22" s="3">
        <f>(J22/J16-1)*100</f>
        <v>-6.6956521739130466</v>
      </c>
      <c r="M22" s="4">
        <f>(J22/J19-1)*100</f>
        <v>-14.022435897435892</v>
      </c>
      <c r="O22" s="7">
        <v>10058.299136764599</v>
      </c>
      <c r="Q22" s="3">
        <f>(O22/O16-1)*100</f>
        <v>-76.428931948444728</v>
      </c>
      <c r="R22" s="4">
        <f>(O22/O19-1)*100</f>
        <v>-79.088519442025699</v>
      </c>
    </row>
    <row r="23" spans="1:18" ht="23.1" hidden="1" customHeight="1">
      <c r="C23" s="8">
        <v>2</v>
      </c>
      <c r="E23" s="7">
        <v>383438.83089805301</v>
      </c>
      <c r="G23" s="3">
        <f>(E23/E17-1)*100</f>
        <v>-82.088920006231263</v>
      </c>
      <c r="H23" s="4">
        <f t="shared" ref="H23:H47" si="3">(E23/E22-1)*100</f>
        <v>1.0362213749125271</v>
      </c>
      <c r="J23" s="7">
        <v>12910</v>
      </c>
      <c r="L23" s="3">
        <f>(J23/J17-1)*100</f>
        <v>-10.891772501380448</v>
      </c>
      <c r="M23" s="4">
        <f t="shared" ref="M23:M47" si="4">(J23/J22-1)*100</f>
        <v>0.26405716060888818</v>
      </c>
      <c r="O23" s="7">
        <v>10108.6361434561</v>
      </c>
      <c r="Q23" s="3">
        <f>(O23/O17-1)*100</f>
        <v>-77.740375208557168</v>
      </c>
      <c r="R23" s="4">
        <f t="shared" ref="R23:R47" si="5">(O23/O22-1)*100</f>
        <v>0.50045247220289468</v>
      </c>
    </row>
    <row r="24" spans="1:18" ht="23.1" hidden="1" customHeight="1">
      <c r="C24" s="8">
        <v>3</v>
      </c>
      <c r="E24" s="7">
        <v>386368.29258493002</v>
      </c>
      <c r="G24" s="3">
        <f>(E24/E18-1)*100</f>
        <v>-83.538810166046702</v>
      </c>
      <c r="H24" s="4">
        <f t="shared" si="3"/>
        <v>0.7639971361314446</v>
      </c>
      <c r="J24" s="7">
        <v>12917</v>
      </c>
      <c r="L24" s="3">
        <f>(J24/J18-1)*100</f>
        <v>-11.985554647042795</v>
      </c>
      <c r="M24" s="4">
        <f t="shared" si="4"/>
        <v>5.422153369480931E-2</v>
      </c>
      <c r="O24" s="7">
        <v>10339.346719798599</v>
      </c>
      <c r="Q24" s="3">
        <f>(O24/O18-1)*100</f>
        <v>-78.029966292427872</v>
      </c>
      <c r="R24" s="4">
        <f t="shared" si="5"/>
        <v>2.2823116102744567</v>
      </c>
    </row>
    <row r="25" spans="1:18" ht="23.1" hidden="1" customHeight="1">
      <c r="C25" s="8">
        <v>4</v>
      </c>
      <c r="E25" s="7">
        <v>403809.45502176502</v>
      </c>
      <c r="G25" s="3">
        <f>(E25/E19-1)*100</f>
        <v>-83.673959517493572</v>
      </c>
      <c r="H25" s="4">
        <f t="shared" si="3"/>
        <v>4.5141288173902394</v>
      </c>
      <c r="J25" s="7">
        <v>13122</v>
      </c>
      <c r="L25" s="3">
        <f>(J25/J19-1)*100</f>
        <v>-12.379807692307686</v>
      </c>
      <c r="M25" s="4">
        <f t="shared" si="4"/>
        <v>1.5870558179143845</v>
      </c>
      <c r="O25" s="7">
        <v>10132.177657169201</v>
      </c>
      <c r="Q25" s="3">
        <f>(O25/O19-1)*100</f>
        <v>-78.93492396608228</v>
      </c>
      <c r="R25" s="4">
        <f t="shared" si="5"/>
        <v>-2.003695864388555</v>
      </c>
    </row>
    <row r="26" spans="1:18" ht="23.1" customHeight="1">
      <c r="A26" s="8">
        <v>2020</v>
      </c>
      <c r="C26" s="8">
        <v>1</v>
      </c>
      <c r="E26" s="7">
        <v>405194.18372940703</v>
      </c>
      <c r="G26" s="3">
        <f t="shared" ref="G26:G47" si="6">(E26/E22-1)*100</f>
        <v>6.7687619201929561</v>
      </c>
      <c r="H26" s="4">
        <f t="shared" si="3"/>
        <v>0.34291636573180462</v>
      </c>
      <c r="J26" s="7">
        <v>13108</v>
      </c>
      <c r="L26" s="3">
        <f t="shared" ref="L26:L47" si="7">(J26/J22-1)*100</f>
        <v>1.8018018018018056</v>
      </c>
      <c r="M26" s="4">
        <f t="shared" si="4"/>
        <v>-0.10669105319310868</v>
      </c>
      <c r="O26" s="7">
        <v>10326.4014326911</v>
      </c>
      <c r="Q26" s="3">
        <f t="shared" ref="Q26:Q47" si="8">(O26/O22-1)*100</f>
        <v>2.6654834210144696</v>
      </c>
      <c r="R26" s="4">
        <f t="shared" si="5"/>
        <v>1.9169006120266063</v>
      </c>
    </row>
    <row r="27" spans="1:18" ht="23.1" customHeight="1">
      <c r="C27" s="8">
        <v>2</v>
      </c>
      <c r="E27" s="7">
        <v>406620.17280529201</v>
      </c>
      <c r="G27" s="3">
        <f t="shared" si="6"/>
        <v>6.0456427568762239</v>
      </c>
      <c r="H27" s="4">
        <f t="shared" si="3"/>
        <v>0.35192733093061257</v>
      </c>
      <c r="J27" s="7">
        <v>13092</v>
      </c>
      <c r="L27" s="3">
        <f t="shared" si="7"/>
        <v>1.4097598760650643</v>
      </c>
      <c r="M27" s="4">
        <f t="shared" si="4"/>
        <v>-0.12206286237412822</v>
      </c>
      <c r="O27" s="7">
        <v>10302.027092378299</v>
      </c>
      <c r="Q27" s="3">
        <f t="shared" si="8"/>
        <v>1.9131260258822502</v>
      </c>
      <c r="R27" s="4">
        <f t="shared" si="5"/>
        <v>-0.23603905456974772</v>
      </c>
    </row>
    <row r="28" spans="1:18" ht="23.1" customHeight="1">
      <c r="C28" s="8">
        <v>3</v>
      </c>
      <c r="E28" s="7">
        <v>425444.92380778398</v>
      </c>
      <c r="G28" s="3">
        <f t="shared" si="6"/>
        <v>10.113829724850998</v>
      </c>
      <c r="H28" s="4">
        <f t="shared" si="3"/>
        <v>4.6295664262348657</v>
      </c>
      <c r="J28" s="7">
        <v>13304</v>
      </c>
      <c r="L28" s="3">
        <f t="shared" si="7"/>
        <v>2.9960517147944676</v>
      </c>
      <c r="M28" s="4">
        <f t="shared" si="4"/>
        <v>1.6193095019859438</v>
      </c>
      <c r="O28" s="7">
        <v>10560.8942798277</v>
      </c>
      <c r="Q28" s="3">
        <f t="shared" si="8"/>
        <v>2.1427616853670672</v>
      </c>
      <c r="R28" s="4">
        <f t="shared" si="5"/>
        <v>2.5127791368450003</v>
      </c>
    </row>
    <row r="29" spans="1:18" ht="23.1" customHeight="1">
      <c r="C29" s="8">
        <v>4</v>
      </c>
      <c r="E29" s="7">
        <v>432775.11803719</v>
      </c>
      <c r="G29" s="3">
        <f t="shared" si="6"/>
        <v>7.1731017328120039</v>
      </c>
      <c r="H29" s="4">
        <f t="shared" si="3"/>
        <v>1.7229478645085061</v>
      </c>
      <c r="J29" s="7">
        <v>13437</v>
      </c>
      <c r="L29" s="3">
        <f t="shared" si="7"/>
        <v>2.4005486968449841</v>
      </c>
      <c r="M29" s="4">
        <f t="shared" si="4"/>
        <v>0.99969933854480164</v>
      </c>
      <c r="O29" s="7">
        <v>10358.634468079001</v>
      </c>
      <c r="Q29" s="3">
        <f t="shared" si="8"/>
        <v>2.2350260582883363</v>
      </c>
      <c r="R29" s="4">
        <f t="shared" si="5"/>
        <v>-1.915176938519636</v>
      </c>
    </row>
    <row r="30" spans="1:18" ht="23.1" customHeight="1">
      <c r="A30" s="8">
        <v>2021</v>
      </c>
      <c r="C30" s="8">
        <v>1</v>
      </c>
      <c r="E30" s="7">
        <v>437016.05859214597</v>
      </c>
      <c r="G30" s="3">
        <f t="shared" si="6"/>
        <v>7.8534875722673148</v>
      </c>
      <c r="H30" s="4">
        <f t="shared" si="3"/>
        <v>0.97994093888538192</v>
      </c>
      <c r="J30" s="7">
        <v>13449</v>
      </c>
      <c r="L30" s="3">
        <f t="shared" si="7"/>
        <v>2.6014647543484815</v>
      </c>
      <c r="M30" s="4">
        <f t="shared" si="4"/>
        <v>8.9305648582271857E-2</v>
      </c>
      <c r="O30" s="7">
        <v>10628.0229863153</v>
      </c>
      <c r="Q30" s="3">
        <f t="shared" si="8"/>
        <v>2.9208776706020068</v>
      </c>
      <c r="R30" s="4">
        <f t="shared" si="5"/>
        <v>2.6006180550770752</v>
      </c>
    </row>
    <row r="31" spans="1:18" ht="23.1" customHeight="1">
      <c r="C31" s="8">
        <v>2</v>
      </c>
      <c r="E31" s="7">
        <v>439605.93976372102</v>
      </c>
      <c r="G31" s="3">
        <f t="shared" si="6"/>
        <v>8.1121816290762538</v>
      </c>
      <c r="H31" s="4">
        <f t="shared" si="3"/>
        <v>0.59262837615587927</v>
      </c>
      <c r="J31" s="7">
        <v>13380</v>
      </c>
      <c r="L31" s="3">
        <f t="shared" si="7"/>
        <v>2.1998166819431786</v>
      </c>
      <c r="M31" s="4">
        <f t="shared" si="4"/>
        <v>-0.51304929734552474</v>
      </c>
      <c r="O31" s="7">
        <v>10553.988337684799</v>
      </c>
      <c r="Q31" s="3">
        <f t="shared" si="8"/>
        <v>2.4457443476624929</v>
      </c>
      <c r="R31" s="4">
        <f t="shared" si="5"/>
        <v>-0.69659849932417472</v>
      </c>
    </row>
    <row r="32" spans="1:18" ht="23.1" customHeight="1">
      <c r="C32" s="8">
        <v>3</v>
      </c>
      <c r="E32" s="7">
        <v>451854.16667865601</v>
      </c>
      <c r="G32" s="3">
        <f t="shared" si="6"/>
        <v>6.20744105594353</v>
      </c>
      <c r="H32" s="4">
        <f t="shared" si="3"/>
        <v>2.7861832170689382</v>
      </c>
      <c r="J32" s="7">
        <v>13636</v>
      </c>
      <c r="L32" s="3">
        <f t="shared" si="7"/>
        <v>2.4954900781719802</v>
      </c>
      <c r="M32" s="4">
        <f t="shared" si="4"/>
        <v>1.9133034379671177</v>
      </c>
      <c r="O32" s="7">
        <v>10652.3517086663</v>
      </c>
      <c r="Q32" s="3">
        <f t="shared" si="8"/>
        <v>0.86600079894079141</v>
      </c>
      <c r="R32" s="4">
        <f t="shared" si="5"/>
        <v>0.93200189193196614</v>
      </c>
    </row>
    <row r="33" spans="1:18" ht="23.1" customHeight="1">
      <c r="C33" s="8">
        <v>4</v>
      </c>
      <c r="E33" s="7">
        <v>478081.60999054502</v>
      </c>
      <c r="G33" s="3">
        <f t="shared" si="6"/>
        <v>10.468830130262162</v>
      </c>
      <c r="H33" s="4">
        <f t="shared" si="3"/>
        <v>5.8044044397494998</v>
      </c>
      <c r="J33" s="7">
        <v>13800</v>
      </c>
      <c r="L33" s="3">
        <f t="shared" si="7"/>
        <v>2.7014958696137459</v>
      </c>
      <c r="M33" s="4">
        <f t="shared" si="4"/>
        <v>1.2026987386330346</v>
      </c>
      <c r="O33" s="7">
        <v>10837.861725095199</v>
      </c>
      <c r="Q33" s="3">
        <f t="shared" si="8"/>
        <v>4.6263555152272096</v>
      </c>
      <c r="R33" s="4">
        <f t="shared" si="5"/>
        <v>1.741493535910732</v>
      </c>
    </row>
    <row r="34" spans="1:18" ht="23.1" customHeight="1">
      <c r="A34" s="8">
        <v>2022</v>
      </c>
      <c r="C34" s="8">
        <v>1</v>
      </c>
      <c r="E34" s="7">
        <v>478816.88683473697</v>
      </c>
      <c r="G34" s="3">
        <f t="shared" si="6"/>
        <v>9.5650554300574342</v>
      </c>
      <c r="H34" s="4">
        <f t="shared" si="3"/>
        <v>0.15379734941205481</v>
      </c>
      <c r="J34" s="7">
        <v>13827</v>
      </c>
      <c r="L34" s="3">
        <f t="shared" si="7"/>
        <v>2.8106178898059442</v>
      </c>
      <c r="M34" s="4">
        <f t="shared" si="4"/>
        <v>0.19565217391304124</v>
      </c>
      <c r="O34" s="7">
        <v>10884.304082619899</v>
      </c>
      <c r="Q34" s="3">
        <f t="shared" si="8"/>
        <v>2.4113713024010996</v>
      </c>
      <c r="R34" s="4">
        <f t="shared" si="5"/>
        <v>0.42851956135556701</v>
      </c>
    </row>
    <row r="35" spans="1:18" ht="23.1" customHeight="1">
      <c r="C35" s="8">
        <v>2</v>
      </c>
      <c r="E35" s="7">
        <v>539393.05009640602</v>
      </c>
      <c r="G35" s="3">
        <f t="shared" si="6"/>
        <v>22.699217937391492</v>
      </c>
      <c r="H35" s="4">
        <f t="shared" si="3"/>
        <v>12.651216974011369</v>
      </c>
      <c r="J35" s="7">
        <v>14344</v>
      </c>
      <c r="L35" s="3">
        <f t="shared" si="7"/>
        <v>7.2047832585949267</v>
      </c>
      <c r="M35" s="4">
        <f t="shared" si="4"/>
        <v>3.7390612569610182</v>
      </c>
      <c r="O35" s="7">
        <v>11372.2957249928</v>
      </c>
      <c r="Q35" s="3">
        <f t="shared" si="8"/>
        <v>7.753536967499719</v>
      </c>
      <c r="R35" s="4">
        <f t="shared" si="5"/>
        <v>4.4834436696061131</v>
      </c>
    </row>
    <row r="36" spans="1:18" ht="23.1" customHeight="1">
      <c r="C36" s="8">
        <v>3</v>
      </c>
      <c r="E36" s="7">
        <v>557555.45754800504</v>
      </c>
      <c r="G36" s="3">
        <f t="shared" si="6"/>
        <v>23.392788794292628</v>
      </c>
      <c r="H36" s="4">
        <f t="shared" si="3"/>
        <v>3.3671934498141542</v>
      </c>
      <c r="J36" s="7">
        <v>14402</v>
      </c>
      <c r="L36" s="3">
        <f t="shared" si="7"/>
        <v>5.6174831328835495</v>
      </c>
      <c r="M36" s="4">
        <f t="shared" si="4"/>
        <v>0.40435025097602662</v>
      </c>
      <c r="O36" s="7">
        <v>11531.656775233399</v>
      </c>
      <c r="Q36" s="3">
        <f t="shared" si="8"/>
        <v>8.254562847861413</v>
      </c>
      <c r="R36" s="4">
        <f t="shared" si="5"/>
        <v>1.4013094109958102</v>
      </c>
    </row>
    <row r="37" spans="1:18" ht="23.1" customHeight="1">
      <c r="C37" s="8">
        <v>4</v>
      </c>
      <c r="E37" s="7">
        <v>565025.84218246699</v>
      </c>
      <c r="G37" s="3">
        <f t="shared" si="6"/>
        <v>18.186064967786876</v>
      </c>
      <c r="H37" s="4">
        <f t="shared" si="3"/>
        <v>1.3398460248806199</v>
      </c>
      <c r="J37" s="7">
        <v>14488</v>
      </c>
      <c r="L37" s="3">
        <f t="shared" si="7"/>
        <v>4.985507246376808</v>
      </c>
      <c r="M37" s="4">
        <f t="shared" si="4"/>
        <v>0.59713928621025758</v>
      </c>
      <c r="O37" s="7">
        <v>11624.1716955592</v>
      </c>
      <c r="Q37" s="3">
        <f t="shared" si="8"/>
        <v>7.2552131629737504</v>
      </c>
      <c r="R37" s="4">
        <f t="shared" si="5"/>
        <v>0.80226911127372347</v>
      </c>
    </row>
    <row r="38" spans="1:18" ht="23.1" customHeight="1">
      <c r="A38" s="8">
        <v>2023</v>
      </c>
      <c r="C38" s="8">
        <v>1</v>
      </c>
      <c r="E38" s="7">
        <v>573889.93159157899</v>
      </c>
      <c r="G38" s="3">
        <f t="shared" si="6"/>
        <v>19.855825341777546</v>
      </c>
      <c r="H38" s="4">
        <f t="shared" si="3"/>
        <v>1.5687936280708081</v>
      </c>
      <c r="J38" s="7">
        <v>14503</v>
      </c>
      <c r="L38" s="3">
        <f t="shared" si="7"/>
        <v>4.8889853185795973</v>
      </c>
      <c r="M38" s="4">
        <f t="shared" si="4"/>
        <v>0.10353395913860197</v>
      </c>
      <c r="O38" s="7">
        <v>11674.4679101767</v>
      </c>
      <c r="Q38" s="3">
        <f t="shared" si="8"/>
        <v>7.2596632872333755</v>
      </c>
      <c r="R38" s="4">
        <f t="shared" si="5"/>
        <v>0.43268643938487727</v>
      </c>
    </row>
    <row r="39" spans="1:18" ht="23.1" customHeight="1">
      <c r="C39" s="8">
        <v>2</v>
      </c>
      <c r="E39" s="7">
        <v>583754.82899210101</v>
      </c>
      <c r="G39" s="3">
        <f t="shared" si="6"/>
        <v>8.2243882986193775</v>
      </c>
      <c r="H39" s="4">
        <f t="shared" si="3"/>
        <v>1.7189528614247607</v>
      </c>
      <c r="J39" s="7">
        <v>14545</v>
      </c>
      <c r="L39" s="3">
        <f t="shared" si="7"/>
        <v>1.4012827663134386</v>
      </c>
      <c r="M39" s="4">
        <f t="shared" si="4"/>
        <v>0.28959525615390724</v>
      </c>
      <c r="O39" s="7">
        <v>11748.191845825</v>
      </c>
      <c r="Q39" s="3">
        <f t="shared" si="8"/>
        <v>3.3053670949313885</v>
      </c>
      <c r="R39" s="4">
        <f t="shared" si="5"/>
        <v>0.6314971801330227</v>
      </c>
    </row>
    <row r="40" spans="1:18" ht="23.1" customHeight="1">
      <c r="C40" s="8">
        <v>3</v>
      </c>
      <c r="E40" s="7">
        <v>591277.84873848397</v>
      </c>
      <c r="G40" s="3">
        <f t="shared" si="6"/>
        <v>6.0482577533689463</v>
      </c>
      <c r="H40" s="4">
        <f t="shared" si="3"/>
        <v>1.2887293385430487</v>
      </c>
      <c r="J40" s="7">
        <v>14559</v>
      </c>
      <c r="L40" s="3">
        <f t="shared" si="7"/>
        <v>1.0901263713373188</v>
      </c>
      <c r="M40" s="4">
        <f t="shared" si="4"/>
        <v>9.6253007906499377E-2</v>
      </c>
      <c r="O40" s="7">
        <v>11790.2979549134</v>
      </c>
      <c r="Q40" s="3">
        <f t="shared" si="8"/>
        <v>2.2428796201729329</v>
      </c>
      <c r="R40" s="4">
        <f t="shared" si="5"/>
        <v>0.35840501790378454</v>
      </c>
    </row>
    <row r="41" spans="1:18" ht="23.1" customHeight="1">
      <c r="C41" s="8">
        <v>4</v>
      </c>
      <c r="E41" s="7">
        <v>598224.20377148001</v>
      </c>
      <c r="G41" s="3">
        <f t="shared" si="6"/>
        <v>5.8755474724450085</v>
      </c>
      <c r="H41" s="4">
        <f t="shared" si="3"/>
        <v>1.1748038672201977</v>
      </c>
      <c r="J41" s="7">
        <v>14676</v>
      </c>
      <c r="L41" s="3">
        <f t="shared" si="7"/>
        <v>1.2976256212037462</v>
      </c>
      <c r="M41" s="4">
        <f t="shared" si="4"/>
        <v>0.80362662270760943</v>
      </c>
      <c r="O41" s="7">
        <v>11848.1750002062</v>
      </c>
      <c r="Q41" s="3">
        <f t="shared" si="8"/>
        <v>1.9270474534764048</v>
      </c>
      <c r="R41" s="4">
        <f t="shared" si="5"/>
        <v>0.49088704555324547</v>
      </c>
    </row>
    <row r="42" spans="1:18" ht="23.1" customHeight="1">
      <c r="A42" s="8">
        <v>2024</v>
      </c>
      <c r="C42" s="8">
        <v>1</v>
      </c>
      <c r="E42" s="7">
        <v>590033.32151794306</v>
      </c>
      <c r="G42" s="3">
        <f t="shared" si="6"/>
        <v>2.8129766768330233</v>
      </c>
      <c r="H42" s="4">
        <f t="shared" si="3"/>
        <v>-1.3691994074960356</v>
      </c>
      <c r="J42" s="7">
        <v>14622</v>
      </c>
      <c r="L42" s="3">
        <f t="shared" si="7"/>
        <v>0.82051989243605572</v>
      </c>
      <c r="M42" s="4">
        <f t="shared" si="4"/>
        <v>-0.36794766966475878</v>
      </c>
      <c r="O42" s="7">
        <v>11841.1058029458</v>
      </c>
      <c r="Q42" s="3">
        <f t="shared" si="8"/>
        <v>1.4273703439952268</v>
      </c>
      <c r="R42" s="4">
        <f t="shared" si="5"/>
        <v>-5.9664861974750849E-2</v>
      </c>
    </row>
    <row r="43" spans="1:18" ht="23.1" customHeight="1">
      <c r="C43" s="8">
        <v>2</v>
      </c>
      <c r="E43" s="7">
        <v>614896.17421413201</v>
      </c>
      <c r="G43" s="3">
        <f t="shared" si="6"/>
        <v>5.3346616893600762</v>
      </c>
      <c r="H43" s="4">
        <f t="shared" si="3"/>
        <v>4.2138048461781485</v>
      </c>
      <c r="J43" s="7">
        <v>14754</v>
      </c>
      <c r="L43" s="3">
        <f t="shared" si="7"/>
        <v>1.4369199037469915</v>
      </c>
      <c r="M43" s="4">
        <f t="shared" si="4"/>
        <v>0.90274928190396952</v>
      </c>
      <c r="O43" s="7">
        <v>11919.431080807601</v>
      </c>
      <c r="Q43" s="3">
        <f t="shared" si="8"/>
        <v>1.4575794916343199</v>
      </c>
      <c r="R43" s="4">
        <f t="shared" si="5"/>
        <v>0.66146928475476763</v>
      </c>
    </row>
    <row r="44" spans="1:18" ht="23.1" customHeight="1">
      <c r="C44" s="8">
        <v>3</v>
      </c>
      <c r="E44" s="7">
        <v>630795.62315360201</v>
      </c>
      <c r="G44" s="3">
        <f t="shared" si="6"/>
        <v>6.6834525425619962</v>
      </c>
      <c r="H44" s="4">
        <f t="shared" si="3"/>
        <v>2.58571277659847</v>
      </c>
      <c r="J44" s="7">
        <v>14916</v>
      </c>
      <c r="L44" s="3">
        <f t="shared" si="7"/>
        <v>2.4520914898001234</v>
      </c>
      <c r="M44" s="4">
        <f t="shared" si="4"/>
        <v>1.0980073200488105</v>
      </c>
      <c r="O44" s="7">
        <v>12123.1036546918</v>
      </c>
      <c r="Q44" s="3">
        <f t="shared" si="8"/>
        <v>2.8227081372418583</v>
      </c>
      <c r="R44" s="4">
        <f t="shared" si="5"/>
        <v>1.7087440877287197</v>
      </c>
    </row>
    <row r="45" spans="1:18" ht="23.1" customHeight="1">
      <c r="C45" s="8">
        <v>4</v>
      </c>
      <c r="E45" s="7">
        <v>637682.04591005086</v>
      </c>
      <c r="G45" s="3">
        <f t="shared" si="6"/>
        <v>6.5958284351937735</v>
      </c>
      <c r="H45" s="4">
        <f t="shared" si="3"/>
        <v>1.0917042705560931</v>
      </c>
      <c r="J45" s="7">
        <v>14976</v>
      </c>
      <c r="L45" s="3">
        <f t="shared" si="7"/>
        <v>2.0441537203597759</v>
      </c>
      <c r="M45" s="4">
        <f t="shared" si="4"/>
        <v>0.4022526146419958</v>
      </c>
      <c r="O45" s="7">
        <v>12215.77121233594</v>
      </c>
      <c r="Q45" s="3">
        <f t="shared" si="8"/>
        <v>3.1025555591755127</v>
      </c>
      <c r="R45" s="4">
        <f t="shared" si="5"/>
        <v>0.76438806665053427</v>
      </c>
    </row>
    <row r="46" spans="1:18" ht="23.1" customHeight="1">
      <c r="A46" s="8">
        <v>2025</v>
      </c>
      <c r="C46" s="62">
        <v>1</v>
      </c>
      <c r="E46" s="7">
        <v>645755.67790738319</v>
      </c>
      <c r="G46" s="3">
        <f t="shared" si="6"/>
        <v>9.4439338181929511</v>
      </c>
      <c r="H46" s="4">
        <f t="shared" si="3"/>
        <v>1.2660905304006542</v>
      </c>
      <c r="J46" s="7">
        <v>15065</v>
      </c>
      <c r="L46" s="3">
        <f t="shared" si="7"/>
        <v>3.0296813021474467</v>
      </c>
      <c r="M46" s="4">
        <f t="shared" si="4"/>
        <v>0.5942841880341776</v>
      </c>
      <c r="O46" s="7">
        <v>12320.074769956211</v>
      </c>
      <c r="Q46" s="3">
        <f t="shared" si="8"/>
        <v>4.0449682232486683</v>
      </c>
      <c r="R46" s="4">
        <f t="shared" si="5"/>
        <v>0.85384341117114015</v>
      </c>
    </row>
    <row r="47" spans="1:18" ht="23.1" customHeight="1">
      <c r="A47" s="61"/>
      <c r="B47" s="13"/>
      <c r="C47" s="61">
        <v>2</v>
      </c>
      <c r="D47" s="13"/>
      <c r="E47" s="64">
        <v>657538.05230975954</v>
      </c>
      <c r="F47" s="13"/>
      <c r="G47" s="65">
        <f t="shared" si="6"/>
        <v>6.9348094660250492</v>
      </c>
      <c r="H47" s="4">
        <f t="shared" si="3"/>
        <v>1.8245870389491436</v>
      </c>
      <c r="I47" s="13"/>
      <c r="J47" s="64">
        <v>15084</v>
      </c>
      <c r="K47" s="13"/>
      <c r="L47" s="65">
        <f t="shared" si="7"/>
        <v>2.2366815778771754</v>
      </c>
      <c r="M47" s="4">
        <f t="shared" si="4"/>
        <v>0.12612014603385902</v>
      </c>
      <c r="N47" s="13"/>
      <c r="O47" s="64">
        <v>12261.013495149935</v>
      </c>
      <c r="P47" s="66"/>
      <c r="Q47" s="65">
        <f t="shared" si="8"/>
        <v>2.8657610587836002</v>
      </c>
      <c r="R47" s="4">
        <f t="shared" si="5"/>
        <v>-0.47939055492018934</v>
      </c>
    </row>
    <row r="48" spans="1:18" ht="23.1" customHeight="1">
      <c r="A48" s="70"/>
      <c r="B48" s="13"/>
      <c r="C48" s="70">
        <v>3</v>
      </c>
      <c r="D48" s="13"/>
      <c r="E48" s="64">
        <v>664443.15841259598</v>
      </c>
      <c r="F48" s="13"/>
      <c r="G48" s="65">
        <f t="shared" ref="G48:G49" si="9">(E48/E44-1)*100</f>
        <v>5.3341421569757186</v>
      </c>
      <c r="H48" s="4">
        <f t="shared" ref="H48:H49" si="10">(E48/E47-1)*100</f>
        <v>1.0501454750155625</v>
      </c>
      <c r="I48" s="13"/>
      <c r="J48" s="64">
        <v>15247</v>
      </c>
      <c r="K48" s="13"/>
      <c r="L48" s="65">
        <f t="shared" ref="L48:L49" si="11">(J48/J44-1)*100</f>
        <v>2.219093590775012</v>
      </c>
      <c r="M48" s="4">
        <f t="shared" ref="M48:M49" si="12">(J48/J47-1)*100</f>
        <v>1.080615221426684</v>
      </c>
      <c r="N48" s="13"/>
      <c r="O48" s="64">
        <v>12381.141881177684</v>
      </c>
      <c r="P48" s="66"/>
      <c r="Q48" s="65">
        <f t="shared" ref="Q48:Q49" si="13">(O48/O44-1)*100</f>
        <v>2.1284832154843336</v>
      </c>
      <c r="R48" s="4">
        <f t="shared" ref="R48:R49" si="14">(O48/O47-1)*100</f>
        <v>0.97975902298181872</v>
      </c>
    </row>
    <row r="49" spans="1:18" ht="23.1" customHeight="1" thickBot="1">
      <c r="A49" s="27"/>
      <c r="B49" s="23"/>
      <c r="C49" s="27" t="s">
        <v>121</v>
      </c>
      <c r="D49" s="23"/>
      <c r="E49" s="24">
        <v>672972.37121571042</v>
      </c>
      <c r="F49" s="23"/>
      <c r="G49" s="32">
        <f t="shared" si="9"/>
        <v>5.5341569567473048</v>
      </c>
      <c r="H49" s="33">
        <f t="shared" si="10"/>
        <v>1.2836632742959431</v>
      </c>
      <c r="I49" s="32">
        <f t="shared" ref="I49" si="15">(G49/G45-1)*100</f>
        <v>-16.096105119739658</v>
      </c>
      <c r="J49" s="24">
        <v>15336</v>
      </c>
      <c r="K49" s="23"/>
      <c r="L49" s="32">
        <f t="shared" si="11"/>
        <v>2.4038461538461453</v>
      </c>
      <c r="M49" s="33">
        <f t="shared" si="12"/>
        <v>0.58372138781399574</v>
      </c>
      <c r="N49" s="23"/>
      <c r="O49" s="24">
        <v>12517.82759805901</v>
      </c>
      <c r="P49" s="25"/>
      <c r="Q49" s="32">
        <f t="shared" si="13"/>
        <v>2.4726755312676651</v>
      </c>
      <c r="R49" s="33">
        <f t="shared" si="14"/>
        <v>1.103983123633534</v>
      </c>
    </row>
  </sheetData>
  <sheetProtection algorithmName="SHA-512" hashValue="+AXHETo8lH+2nyNG9DXIvO+RyCA2bBZkFZUvXbFf6My/I6O4j+TnG42W/oyLwhqnWBwaqdsee5bFb3N5vKT7dw==" saltValue="maIqQA/GtwPeIJb21Rtdb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&amp;C&amp;"Arial,Bold"&amp;[35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DB34-8216-4A6E-8FC3-29AA38C17A6F}">
  <sheetPr codeName="Sheet24">
    <tabColor rgb="FF00B05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479</v>
      </c>
      <c r="B11" s="35"/>
      <c r="C11" s="35" t="s">
        <v>69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4391228.6376801394</v>
      </c>
      <c r="F14" s="5"/>
      <c r="G14" s="29"/>
      <c r="H14" s="5"/>
      <c r="I14" s="5"/>
      <c r="J14" s="34">
        <f>J25</f>
        <v>6325</v>
      </c>
      <c r="K14" s="5"/>
      <c r="L14" s="29"/>
      <c r="M14" s="5"/>
      <c r="N14" s="5"/>
      <c r="O14" s="34">
        <f>+O22+O23+O24+O25</f>
        <v>111253.7708751264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4758903.0232961802</v>
      </c>
      <c r="F15" s="5"/>
      <c r="G15" s="29">
        <f t="shared" ref="G15:G16" si="0">((E15/E14)-1)*100</f>
        <v>8.3729273957887429</v>
      </c>
      <c r="H15" s="5"/>
      <c r="I15" s="5"/>
      <c r="J15" s="34">
        <f>J29</f>
        <v>6540</v>
      </c>
      <c r="K15" s="5"/>
      <c r="L15" s="29">
        <f t="shared" ref="L15:L16" si="1">((J15/J14)-1)*100</f>
        <v>3.3992094861660105</v>
      </c>
      <c r="M15" s="5"/>
      <c r="N15" s="5"/>
      <c r="O15" s="34">
        <f>+O26+O27+O28+O29</f>
        <v>114442.4553361853</v>
      </c>
      <c r="P15" s="1"/>
      <c r="Q15" s="29">
        <f t="shared" ref="Q15:Q16" si="2">((O15/O14)-1)*100</f>
        <v>2.8661360742890718</v>
      </c>
      <c r="R15" s="5"/>
    </row>
    <row r="16" spans="1:19" ht="23.1" customHeight="1">
      <c r="A16" s="8">
        <v>2021</v>
      </c>
      <c r="E16" s="34">
        <f>+E30+E31+E32+E33</f>
        <v>5709064.5559722092</v>
      </c>
      <c r="F16" s="5"/>
      <c r="G16" s="29">
        <f t="shared" si="0"/>
        <v>19.965978042097497</v>
      </c>
      <c r="H16" s="5"/>
      <c r="I16" s="5"/>
      <c r="J16" s="34">
        <f>J33</f>
        <v>6887</v>
      </c>
      <c r="K16" s="5"/>
      <c r="L16" s="29">
        <f t="shared" si="1"/>
        <v>5.305810397553512</v>
      </c>
      <c r="M16" s="5"/>
      <c r="N16" s="5"/>
      <c r="O16" s="34">
        <f>+O30+O31+O32+O33</f>
        <v>116787.5118236789</v>
      </c>
      <c r="P16" s="1"/>
      <c r="Q16" s="29">
        <f t="shared" si="2"/>
        <v>2.0491140989633339</v>
      </c>
      <c r="R16" s="5"/>
    </row>
    <row r="17" spans="1:18" ht="23.1" customHeight="1">
      <c r="A17" s="8">
        <v>2022</v>
      </c>
      <c r="E17" s="34">
        <f>+E34+E35+E36+E37</f>
        <v>7043442.29533228</v>
      </c>
      <c r="F17" s="5"/>
      <c r="G17" s="29">
        <f>((E17/E16)-1)*100</f>
        <v>23.372966381404602</v>
      </c>
      <c r="H17" s="5"/>
      <c r="I17" s="5"/>
      <c r="J17" s="34">
        <f>J37</f>
        <v>6982</v>
      </c>
      <c r="K17" s="5"/>
      <c r="L17" s="29">
        <f>((J17/J16)-1)*100</f>
        <v>1.379410483519683</v>
      </c>
      <c r="M17" s="5"/>
      <c r="N17" s="5"/>
      <c r="O17" s="34">
        <f>+O34+O35+O36+O37</f>
        <v>121630.8270276468</v>
      </c>
      <c r="P17" s="1"/>
      <c r="Q17" s="29">
        <f>((O17/O16)-1)*100</f>
        <v>4.1471173829614072</v>
      </c>
      <c r="R17" s="5"/>
    </row>
    <row r="18" spans="1:18" ht="23.1" customHeight="1">
      <c r="A18" s="8">
        <v>2023</v>
      </c>
      <c r="E18" s="34">
        <f>+E38+E39+E40+E41</f>
        <v>7383003.5973499902</v>
      </c>
      <c r="F18" s="5"/>
      <c r="G18" s="29">
        <f>((E18/E17)-1)*100</f>
        <v>4.820956682540567</v>
      </c>
      <c r="H18" s="5"/>
      <c r="I18" s="5"/>
      <c r="J18" s="34">
        <f>J41</f>
        <v>7016</v>
      </c>
      <c r="K18" s="5"/>
      <c r="L18" s="29">
        <f>((J18/J17)-1)*100</f>
        <v>0.48696648524777508</v>
      </c>
      <c r="M18" s="5"/>
      <c r="N18" s="5"/>
      <c r="O18" s="34">
        <f>+O38+O39+O40+O41</f>
        <v>122792.60377576709</v>
      </c>
      <c r="P18" s="1"/>
      <c r="Q18" s="29">
        <f>((O18/O17)-1)*100</f>
        <v>0.95516636407990685</v>
      </c>
      <c r="R18" s="5"/>
    </row>
    <row r="19" spans="1:18" ht="23.1" customHeight="1">
      <c r="A19" s="8">
        <v>2024</v>
      </c>
      <c r="E19" s="34">
        <f>+E42+E43+E44+E45</f>
        <v>7853026.3760793852</v>
      </c>
      <c r="F19" s="5"/>
      <c r="G19" s="29">
        <f>((E19/E18)-1)*100</f>
        <v>6.3662813180546562</v>
      </c>
      <c r="H19" s="5"/>
      <c r="I19" s="5"/>
      <c r="J19" s="34">
        <f>J45</f>
        <v>7220</v>
      </c>
      <c r="K19" s="5"/>
      <c r="L19" s="29">
        <f>((J19/J18)-1)*100</f>
        <v>2.9076396807297566</v>
      </c>
      <c r="M19" s="5"/>
      <c r="N19" s="5"/>
      <c r="O19" s="34">
        <f>+O42+O43+O44+O45</f>
        <v>127700.91532151896</v>
      </c>
      <c r="P19" s="1"/>
      <c r="Q19" s="29">
        <f>((O19/O18)-1)*100</f>
        <v>3.997237125710762</v>
      </c>
      <c r="R19" s="5"/>
    </row>
    <row r="20" spans="1:18" ht="23.1" customHeight="1">
      <c r="A20" s="73">
        <v>2025</v>
      </c>
      <c r="C20" s="73"/>
      <c r="E20" s="34">
        <f>+E46+E47+E48+E49</f>
        <v>8426606.767508395</v>
      </c>
      <c r="F20" s="5"/>
      <c r="G20" s="29">
        <f>((E20/E19)-1)*100</f>
        <v>7.3039407224730235</v>
      </c>
      <c r="H20" s="5"/>
      <c r="I20" s="5"/>
      <c r="J20" s="34">
        <f>J49</f>
        <v>7599</v>
      </c>
      <c r="K20" s="5"/>
      <c r="L20" s="29">
        <f>((J20/J19)-1)*100</f>
        <v>5.2493074792243855</v>
      </c>
      <c r="M20" s="5"/>
      <c r="N20" s="5"/>
      <c r="O20" s="34">
        <f>+O46+O47+O48+O49</f>
        <v>132415.23876744666</v>
      </c>
      <c r="P20" s="1"/>
      <c r="Q20" s="29">
        <f>((O20/O19)-1)*100</f>
        <v>3.6916911942707742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1069917.5032468401</v>
      </c>
      <c r="G22" s="3">
        <f>(E22/E16-1)*100</f>
        <v>-81.259320283432288</v>
      </c>
      <c r="H22" s="4">
        <f>(E22/E19-1)*100</f>
        <v>-86.375730170653071</v>
      </c>
      <c r="J22" s="7">
        <v>6104</v>
      </c>
      <c r="L22" s="3">
        <f>(J22/J16-1)*100</f>
        <v>-11.369246406272692</v>
      </c>
      <c r="M22" s="4">
        <f>(J22/J19-1)*100</f>
        <v>-15.457063711911356</v>
      </c>
      <c r="O22" s="7">
        <v>27199.284989366701</v>
      </c>
      <c r="Q22" s="3">
        <f>(O22/O16-1)*100</f>
        <v>-76.710450831051972</v>
      </c>
      <c r="R22" s="4">
        <f>(O22/O19-1)*100</f>
        <v>-78.700790890272245</v>
      </c>
    </row>
    <row r="23" spans="1:18" ht="23.1" hidden="1" customHeight="1">
      <c r="C23" s="8">
        <v>2</v>
      </c>
      <c r="E23" s="7">
        <v>1065065.3412661499</v>
      </c>
      <c r="G23" s="3">
        <f>(E23/E17-1)*100</f>
        <v>-84.878624731944299</v>
      </c>
      <c r="H23" s="4">
        <f t="shared" ref="H23:H47" si="3">(E23/E22-1)*100</f>
        <v>-0.45350804767334552</v>
      </c>
      <c r="J23" s="7">
        <v>6029</v>
      </c>
      <c r="L23" s="3">
        <f>(J23/J17-1)*100</f>
        <v>-13.6493841306216</v>
      </c>
      <c r="M23" s="4">
        <f t="shared" ref="M23:M47" si="4">(J23/J22-1)*100</f>
        <v>-1.2287024901703747</v>
      </c>
      <c r="O23" s="7">
        <v>27891.483377403601</v>
      </c>
      <c r="Q23" s="3">
        <f>(O23/O17-1)*100</f>
        <v>-77.068738198200492</v>
      </c>
      <c r="R23" s="4">
        <f t="shared" ref="R23:R47" si="5">(O23/O22-1)*100</f>
        <v>2.5449139133896681</v>
      </c>
    </row>
    <row r="24" spans="1:18" ht="23.1" hidden="1" customHeight="1">
      <c r="C24" s="8">
        <v>3</v>
      </c>
      <c r="E24" s="7">
        <v>1087819.93978925</v>
      </c>
      <c r="G24" s="3">
        <f>(E24/E18-1)*100</f>
        <v>-85.265889072846917</v>
      </c>
      <c r="H24" s="4">
        <f t="shared" si="3"/>
        <v>2.136450942629442</v>
      </c>
      <c r="J24" s="7">
        <v>6332</v>
      </c>
      <c r="L24" s="3">
        <f>(J24/J18-1)*100</f>
        <v>-9.7491448118586117</v>
      </c>
      <c r="M24" s="4">
        <f t="shared" si="4"/>
        <v>5.0257090728147213</v>
      </c>
      <c r="O24" s="7">
        <v>27970.1260290274</v>
      </c>
      <c r="Q24" s="3">
        <f>(O24/O18-1)*100</f>
        <v>-77.221652470124383</v>
      </c>
      <c r="R24" s="4">
        <f t="shared" si="5"/>
        <v>0.28195937290129702</v>
      </c>
    </row>
    <row r="25" spans="1:18" ht="23.1" hidden="1" customHeight="1">
      <c r="C25" s="8">
        <v>4</v>
      </c>
      <c r="E25" s="7">
        <v>1168425.8533779001</v>
      </c>
      <c r="G25" s="3">
        <f>(E25/E19-1)*100</f>
        <v>-85.121330332762284</v>
      </c>
      <c r="H25" s="4">
        <f t="shared" si="3"/>
        <v>7.4098580693663596</v>
      </c>
      <c r="J25" s="7">
        <v>6325</v>
      </c>
      <c r="L25" s="3">
        <f>(J25/J19-1)*100</f>
        <v>-12.396121883656509</v>
      </c>
      <c r="M25" s="4">
        <f t="shared" si="4"/>
        <v>-0.11054958938724324</v>
      </c>
      <c r="O25" s="7">
        <v>28192.876479328701</v>
      </c>
      <c r="Q25" s="3">
        <f>(O25/O19-1)*100</f>
        <v>-77.922729521283316</v>
      </c>
      <c r="R25" s="4">
        <f t="shared" si="5"/>
        <v>0.79638700973363452</v>
      </c>
    </row>
    <row r="26" spans="1:18" ht="23.1" customHeight="1">
      <c r="A26" s="8">
        <v>2020</v>
      </c>
      <c r="C26" s="8">
        <v>1</v>
      </c>
      <c r="E26" s="7">
        <v>1147783.3094023501</v>
      </c>
      <c r="G26" s="3">
        <f t="shared" ref="G26:G47" si="6">(E26/E22-1)*100</f>
        <v>7.2777392573925903</v>
      </c>
      <c r="H26" s="4">
        <f t="shared" si="3"/>
        <v>-1.7666969552130984</v>
      </c>
      <c r="J26" s="7">
        <v>6249</v>
      </c>
      <c r="L26" s="3">
        <f t="shared" ref="L26:L47" si="7">(J26/J22-1)*100</f>
        <v>2.3754914809960725</v>
      </c>
      <c r="M26" s="4">
        <f t="shared" si="4"/>
        <v>-1.2015810276679861</v>
      </c>
      <c r="O26" s="7">
        <v>28084.414911666201</v>
      </c>
      <c r="Q26" s="3">
        <f t="shared" ref="Q26:Q47" si="8">(O26/O22-1)*100</f>
        <v>3.254239670805803</v>
      </c>
      <c r="R26" s="4">
        <f t="shared" si="5"/>
        <v>-0.38471266932278425</v>
      </c>
    </row>
    <row r="27" spans="1:18" ht="23.1" customHeight="1">
      <c r="C27" s="8">
        <v>2</v>
      </c>
      <c r="E27" s="7">
        <v>1148418.6633629899</v>
      </c>
      <c r="G27" s="3">
        <f t="shared" si="6"/>
        <v>7.8261228553123008</v>
      </c>
      <c r="H27" s="4">
        <f t="shared" si="3"/>
        <v>5.5354870160173597E-2</v>
      </c>
      <c r="J27" s="7">
        <v>6343</v>
      </c>
      <c r="L27" s="3">
        <f t="shared" si="7"/>
        <v>5.2081605573063516</v>
      </c>
      <c r="M27" s="4">
        <f t="shared" si="4"/>
        <v>1.5042406785085616</v>
      </c>
      <c r="O27" s="7">
        <v>28366.009554935699</v>
      </c>
      <c r="Q27" s="3">
        <f t="shared" si="8"/>
        <v>1.7013300121446306</v>
      </c>
      <c r="R27" s="4">
        <f t="shared" si="5"/>
        <v>1.0026722798220922</v>
      </c>
    </row>
    <row r="28" spans="1:18" ht="23.1" customHeight="1">
      <c r="C28" s="8">
        <v>3</v>
      </c>
      <c r="E28" s="7">
        <v>1181553.3070169401</v>
      </c>
      <c r="G28" s="3">
        <f t="shared" si="6"/>
        <v>8.6166252151849356</v>
      </c>
      <c r="H28" s="4">
        <f t="shared" si="3"/>
        <v>2.8852407846559958</v>
      </c>
      <c r="J28" s="7">
        <v>6548</v>
      </c>
      <c r="L28" s="3">
        <f t="shared" si="7"/>
        <v>3.4112444725205249</v>
      </c>
      <c r="M28" s="4">
        <f t="shared" si="4"/>
        <v>3.2319091912344389</v>
      </c>
      <c r="O28" s="7">
        <v>29126.2913919044</v>
      </c>
      <c r="Q28" s="3">
        <f t="shared" si="8"/>
        <v>4.1335722323064594</v>
      </c>
      <c r="R28" s="4">
        <f t="shared" si="5"/>
        <v>2.6802565778463849</v>
      </c>
    </row>
    <row r="29" spans="1:18" ht="23.1" customHeight="1">
      <c r="C29" s="8">
        <v>4</v>
      </c>
      <c r="E29" s="7">
        <v>1281147.7435139001</v>
      </c>
      <c r="G29" s="3">
        <f t="shared" si="6"/>
        <v>9.6473293371695625</v>
      </c>
      <c r="H29" s="4">
        <f t="shared" si="3"/>
        <v>8.429110722765909</v>
      </c>
      <c r="J29" s="7">
        <v>6540</v>
      </c>
      <c r="L29" s="3">
        <f t="shared" si="7"/>
        <v>3.3992094861660105</v>
      </c>
      <c r="M29" s="4">
        <f t="shared" si="4"/>
        <v>-0.12217470983506562</v>
      </c>
      <c r="O29" s="7">
        <v>28865.739477678999</v>
      </c>
      <c r="Q29" s="3">
        <f t="shared" si="8"/>
        <v>2.3866418839654235</v>
      </c>
      <c r="R29" s="4">
        <f t="shared" si="5"/>
        <v>-0.89455918269711887</v>
      </c>
    </row>
    <row r="30" spans="1:18" ht="23.1" customHeight="1">
      <c r="A30" s="8">
        <v>2021</v>
      </c>
      <c r="C30" s="8">
        <v>1</v>
      </c>
      <c r="E30" s="7">
        <v>1262318.93139277</v>
      </c>
      <c r="G30" s="3">
        <f t="shared" si="6"/>
        <v>9.9788541140277243</v>
      </c>
      <c r="H30" s="4">
        <f t="shared" si="3"/>
        <v>-1.4696831194103255</v>
      </c>
      <c r="J30" s="7">
        <v>6443</v>
      </c>
      <c r="L30" s="3">
        <f t="shared" si="7"/>
        <v>3.104496719475125</v>
      </c>
      <c r="M30" s="4">
        <f t="shared" si="4"/>
        <v>-1.4831804281345562</v>
      </c>
      <c r="O30" s="7">
        <v>28644.810873961302</v>
      </c>
      <c r="Q30" s="3">
        <f t="shared" si="8"/>
        <v>1.9953983875317105</v>
      </c>
      <c r="R30" s="4">
        <f t="shared" si="5"/>
        <v>-0.765366166657655</v>
      </c>
    </row>
    <row r="31" spans="1:18" ht="23.1" customHeight="1">
      <c r="C31" s="8">
        <v>2</v>
      </c>
      <c r="E31" s="7">
        <v>1365193.6745821999</v>
      </c>
      <c r="G31" s="3">
        <f t="shared" si="6"/>
        <v>18.875956838285223</v>
      </c>
      <c r="H31" s="4">
        <f t="shared" si="3"/>
        <v>8.1496633403036931</v>
      </c>
      <c r="J31" s="7">
        <v>6664</v>
      </c>
      <c r="L31" s="3">
        <f t="shared" si="7"/>
        <v>5.0606968311524447</v>
      </c>
      <c r="M31" s="4">
        <f t="shared" si="4"/>
        <v>3.4300791556728161</v>
      </c>
      <c r="O31" s="7">
        <v>28779.937154618099</v>
      </c>
      <c r="Q31" s="3">
        <f t="shared" si="8"/>
        <v>1.4592380323385168</v>
      </c>
      <c r="R31" s="4">
        <f t="shared" si="5"/>
        <v>0.47173039909866876</v>
      </c>
    </row>
    <row r="32" spans="1:18" ht="23.1" customHeight="1">
      <c r="C32" s="8">
        <v>3</v>
      </c>
      <c r="E32" s="7">
        <v>1445173.80486894</v>
      </c>
      <c r="G32" s="3">
        <f t="shared" si="6"/>
        <v>22.311350345890091</v>
      </c>
      <c r="H32" s="4">
        <f t="shared" si="3"/>
        <v>5.858518961510506</v>
      </c>
      <c r="J32" s="7">
        <v>6805</v>
      </c>
      <c r="L32" s="3">
        <f t="shared" si="7"/>
        <v>3.9248625534514359</v>
      </c>
      <c r="M32" s="4">
        <f t="shared" si="4"/>
        <v>2.1158463385354098</v>
      </c>
      <c r="O32" s="7">
        <v>28906.1253605282</v>
      </c>
      <c r="Q32" s="3">
        <f t="shared" si="8"/>
        <v>-0.75590135528684765</v>
      </c>
      <c r="R32" s="4">
        <f t="shared" si="5"/>
        <v>0.43845893488982934</v>
      </c>
    </row>
    <row r="33" spans="1:18" ht="23.1" customHeight="1">
      <c r="C33" s="8">
        <v>4</v>
      </c>
      <c r="E33" s="7">
        <v>1636378.1451282999</v>
      </c>
      <c r="G33" s="3">
        <f t="shared" si="6"/>
        <v>27.727512569321846</v>
      </c>
      <c r="H33" s="4">
        <f t="shared" si="3"/>
        <v>13.230542901841469</v>
      </c>
      <c r="J33" s="7">
        <v>6887</v>
      </c>
      <c r="L33" s="3">
        <f t="shared" si="7"/>
        <v>5.305810397553512</v>
      </c>
      <c r="M33" s="4">
        <f t="shared" si="4"/>
        <v>1.2049963262307228</v>
      </c>
      <c r="O33" s="7">
        <v>30456.638434571301</v>
      </c>
      <c r="Q33" s="3">
        <f t="shared" si="8"/>
        <v>5.5113743340006849</v>
      </c>
      <c r="R33" s="4">
        <f t="shared" si="5"/>
        <v>5.3639602496166949</v>
      </c>
    </row>
    <row r="34" spans="1:18" ht="23.1" customHeight="1">
      <c r="A34" s="8">
        <v>2022</v>
      </c>
      <c r="C34" s="8">
        <v>1</v>
      </c>
      <c r="E34" s="7">
        <v>1595432.99439169</v>
      </c>
      <c r="G34" s="3">
        <f t="shared" si="6"/>
        <v>26.389057053226715</v>
      </c>
      <c r="H34" s="4">
        <f t="shared" si="3"/>
        <v>-2.5021814706159939</v>
      </c>
      <c r="J34" s="7">
        <v>6756</v>
      </c>
      <c r="L34" s="3">
        <f t="shared" si="7"/>
        <v>4.8579854105230469</v>
      </c>
      <c r="M34" s="4">
        <f t="shared" si="4"/>
        <v>-1.9021344562218712</v>
      </c>
      <c r="O34" s="7">
        <v>30158.044883258499</v>
      </c>
      <c r="Q34" s="3">
        <f t="shared" si="8"/>
        <v>5.2827509176287091</v>
      </c>
      <c r="R34" s="4">
        <f t="shared" si="5"/>
        <v>-0.98038906018553806</v>
      </c>
    </row>
    <row r="35" spans="1:18" ht="23.1" customHeight="1">
      <c r="C35" s="8">
        <v>2</v>
      </c>
      <c r="E35" s="7">
        <v>1758451.7649348199</v>
      </c>
      <c r="G35" s="3">
        <f t="shared" si="6"/>
        <v>28.806029333015459</v>
      </c>
      <c r="H35" s="4">
        <f t="shared" si="3"/>
        <v>10.217838738209494</v>
      </c>
      <c r="J35" s="7">
        <v>6885</v>
      </c>
      <c r="L35" s="3">
        <f t="shared" si="7"/>
        <v>3.3163265306122458</v>
      </c>
      <c r="M35" s="4">
        <f t="shared" si="4"/>
        <v>1.9094138543516825</v>
      </c>
      <c r="O35" s="7">
        <v>30304.851839382402</v>
      </c>
      <c r="Q35" s="3">
        <f t="shared" si="8"/>
        <v>5.2985337548578038</v>
      </c>
      <c r="R35" s="4">
        <f t="shared" si="5"/>
        <v>0.48679202080967876</v>
      </c>
    </row>
    <row r="36" spans="1:18" ht="23.1" customHeight="1">
      <c r="C36" s="8">
        <v>3</v>
      </c>
      <c r="E36" s="7">
        <v>1830385.30091156</v>
      </c>
      <c r="G36" s="3">
        <f t="shared" si="6"/>
        <v>26.655028948407633</v>
      </c>
      <c r="H36" s="4">
        <f t="shared" si="3"/>
        <v>4.0907312563905451</v>
      </c>
      <c r="J36" s="7">
        <v>6934</v>
      </c>
      <c r="L36" s="3">
        <f t="shared" si="7"/>
        <v>1.8956649522410052</v>
      </c>
      <c r="M36" s="4">
        <f t="shared" si="4"/>
        <v>0.71169208424111119</v>
      </c>
      <c r="O36" s="7">
        <v>30446.4833513296</v>
      </c>
      <c r="Q36" s="3">
        <f t="shared" si="8"/>
        <v>5.3288289993538296</v>
      </c>
      <c r="R36" s="4">
        <f t="shared" si="5"/>
        <v>0.46735589633586372</v>
      </c>
    </row>
    <row r="37" spans="1:18" ht="23.1" customHeight="1">
      <c r="C37" s="8">
        <v>4</v>
      </c>
      <c r="E37" s="7">
        <v>1859172.2350942099</v>
      </c>
      <c r="G37" s="3">
        <f t="shared" si="6"/>
        <v>13.615073669200207</v>
      </c>
      <c r="H37" s="4">
        <f t="shared" si="3"/>
        <v>1.57272538018709</v>
      </c>
      <c r="J37" s="7">
        <v>6982</v>
      </c>
      <c r="L37" s="3">
        <f t="shared" si="7"/>
        <v>1.379410483519683</v>
      </c>
      <c r="M37" s="4">
        <f t="shared" si="4"/>
        <v>0.69224113066050919</v>
      </c>
      <c r="O37" s="7">
        <v>30721.446953676299</v>
      </c>
      <c r="Q37" s="3">
        <f t="shared" si="8"/>
        <v>0.86946075704932291</v>
      </c>
      <c r="R37" s="4">
        <f t="shared" si="5"/>
        <v>0.90310463502081273</v>
      </c>
    </row>
    <row r="38" spans="1:18" ht="23.1" customHeight="1">
      <c r="A38" s="8">
        <v>2023</v>
      </c>
      <c r="C38" s="8">
        <v>1</v>
      </c>
      <c r="E38" s="7">
        <v>1826846.9139896401</v>
      </c>
      <c r="G38" s="3">
        <f t="shared" si="6"/>
        <v>14.504772084532714</v>
      </c>
      <c r="H38" s="4">
        <f t="shared" si="3"/>
        <v>-1.7386942691155149</v>
      </c>
      <c r="J38" s="7">
        <v>6898</v>
      </c>
      <c r="L38" s="3">
        <f t="shared" si="7"/>
        <v>2.1018354055654331</v>
      </c>
      <c r="M38" s="4">
        <f t="shared" si="4"/>
        <v>-1.2030936694356953</v>
      </c>
      <c r="O38" s="7">
        <v>30494.5985721209</v>
      </c>
      <c r="Q38" s="3">
        <f t="shared" si="8"/>
        <v>1.1159665361769822</v>
      </c>
      <c r="R38" s="4">
        <f t="shared" si="5"/>
        <v>-0.73840396221394045</v>
      </c>
    </row>
    <row r="39" spans="1:18" ht="23.1" customHeight="1">
      <c r="C39" s="8">
        <v>2</v>
      </c>
      <c r="E39" s="7">
        <v>1835143.9787367999</v>
      </c>
      <c r="G39" s="3">
        <f t="shared" si="6"/>
        <v>4.3613487347958557</v>
      </c>
      <c r="H39" s="4">
        <f t="shared" si="3"/>
        <v>0.45417405714855974</v>
      </c>
      <c r="J39" s="7">
        <v>6905</v>
      </c>
      <c r="L39" s="3">
        <f t="shared" si="7"/>
        <v>0.29048656499637282</v>
      </c>
      <c r="M39" s="4">
        <f t="shared" si="4"/>
        <v>0.10147868947520955</v>
      </c>
      <c r="O39" s="7">
        <v>30603.7489383135</v>
      </c>
      <c r="Q39" s="3">
        <f t="shared" si="8"/>
        <v>0.98630113922111295</v>
      </c>
      <c r="R39" s="4">
        <f t="shared" si="5"/>
        <v>0.35793344166985541</v>
      </c>
    </row>
    <row r="40" spans="1:18" ht="23.1" customHeight="1">
      <c r="C40" s="8">
        <v>3</v>
      </c>
      <c r="E40" s="7">
        <v>1848536.9751023201</v>
      </c>
      <c r="G40" s="3">
        <f t="shared" si="6"/>
        <v>0.9916859680702439</v>
      </c>
      <c r="H40" s="4">
        <f t="shared" si="3"/>
        <v>0.72980629970729183</v>
      </c>
      <c r="J40" s="7">
        <v>6939</v>
      </c>
      <c r="L40" s="3">
        <f t="shared" si="7"/>
        <v>7.2108451110475258E-2</v>
      </c>
      <c r="M40" s="4">
        <f t="shared" si="4"/>
        <v>0.49239681390296219</v>
      </c>
      <c r="O40" s="7">
        <v>30693.3765340914</v>
      </c>
      <c r="Q40" s="3">
        <f t="shared" si="8"/>
        <v>0.81090870138542659</v>
      </c>
      <c r="R40" s="4">
        <f t="shared" si="5"/>
        <v>0.29286475966900927</v>
      </c>
    </row>
    <row r="41" spans="1:18" ht="23.1" customHeight="1">
      <c r="C41" s="8">
        <v>4</v>
      </c>
      <c r="E41" s="7">
        <v>1872475.7295212301</v>
      </c>
      <c r="G41" s="3">
        <f t="shared" si="6"/>
        <v>0.71556008506905577</v>
      </c>
      <c r="H41" s="4">
        <f t="shared" si="3"/>
        <v>1.2950108513563707</v>
      </c>
      <c r="J41" s="7">
        <v>7016</v>
      </c>
      <c r="L41" s="3">
        <f t="shared" si="7"/>
        <v>0.48696648524777508</v>
      </c>
      <c r="M41" s="4">
        <f t="shared" si="4"/>
        <v>1.1096699812653155</v>
      </c>
      <c r="O41" s="7">
        <v>31000.879731241301</v>
      </c>
      <c r="Q41" s="3">
        <f t="shared" si="8"/>
        <v>0.90956906419918937</v>
      </c>
      <c r="R41" s="4">
        <f t="shared" si="5"/>
        <v>1.001855227001025</v>
      </c>
    </row>
    <row r="42" spans="1:18" ht="23.1" customHeight="1">
      <c r="A42" s="8">
        <v>2024</v>
      </c>
      <c r="C42" s="8">
        <v>1</v>
      </c>
      <c r="E42" s="7">
        <v>1875832.75998611</v>
      </c>
      <c r="G42" s="3">
        <f t="shared" si="6"/>
        <v>2.6814423048447944</v>
      </c>
      <c r="H42" s="4">
        <f t="shared" si="3"/>
        <v>0.17928298946434662</v>
      </c>
      <c r="J42" s="7">
        <v>7043</v>
      </c>
      <c r="L42" s="3">
        <f t="shared" si="7"/>
        <v>2.1020585677007819</v>
      </c>
      <c r="M42" s="4">
        <f t="shared" si="4"/>
        <v>0.38483466362599916</v>
      </c>
      <c r="O42" s="7">
        <v>31128.8848129004</v>
      </c>
      <c r="Q42" s="3">
        <f t="shared" si="8"/>
        <v>2.0799953778023683</v>
      </c>
      <c r="R42" s="4">
        <f t="shared" si="5"/>
        <v>0.41290790057839644</v>
      </c>
    </row>
    <row r="43" spans="1:18" ht="23.1" customHeight="1">
      <c r="C43" s="8">
        <v>2</v>
      </c>
      <c r="E43" s="7">
        <v>1972715.05568635</v>
      </c>
      <c r="G43" s="3">
        <f t="shared" si="6"/>
        <v>7.4964732219128472</v>
      </c>
      <c r="H43" s="4">
        <f t="shared" si="3"/>
        <v>5.1647619002537004</v>
      </c>
      <c r="J43" s="7">
        <v>7120</v>
      </c>
      <c r="L43" s="3">
        <f t="shared" si="7"/>
        <v>3.1136857349746583</v>
      </c>
      <c r="M43" s="4">
        <f t="shared" si="4"/>
        <v>1.0932841118841408</v>
      </c>
      <c r="O43" s="7">
        <v>31949.628709734399</v>
      </c>
      <c r="Q43" s="3">
        <f t="shared" si="8"/>
        <v>4.3977611178739107</v>
      </c>
      <c r="R43" s="4">
        <f t="shared" si="5"/>
        <v>2.6365991000547151</v>
      </c>
    </row>
    <row r="44" spans="1:18" ht="23.1" customHeight="1">
      <c r="C44" s="8">
        <v>3</v>
      </c>
      <c r="E44" s="7">
        <v>2000865.80997905</v>
      </c>
      <c r="G44" s="3">
        <f t="shared" si="6"/>
        <v>8.2405078680288781</v>
      </c>
      <c r="H44" s="4">
        <f t="shared" si="3"/>
        <v>1.4270055987840369</v>
      </c>
      <c r="J44" s="7">
        <v>7177</v>
      </c>
      <c r="L44" s="3">
        <f t="shared" si="7"/>
        <v>3.4298890330018761</v>
      </c>
      <c r="M44" s="4">
        <f t="shared" si="4"/>
        <v>0.80056179775280789</v>
      </c>
      <c r="O44" s="7">
        <v>32258.484136597701</v>
      </c>
      <c r="Q44" s="3">
        <f t="shared" si="8"/>
        <v>5.0991705026911083</v>
      </c>
      <c r="R44" s="4">
        <f t="shared" si="5"/>
        <v>0.96669488609486542</v>
      </c>
    </row>
    <row r="45" spans="1:18" ht="23.1" customHeight="1">
      <c r="C45" s="8">
        <v>4</v>
      </c>
      <c r="E45" s="7">
        <v>2003612.7504278747</v>
      </c>
      <c r="G45" s="3">
        <f t="shared" si="6"/>
        <v>7.00340297282116</v>
      </c>
      <c r="H45" s="4">
        <f t="shared" si="3"/>
        <v>0.13728758995854573</v>
      </c>
      <c r="J45" s="7">
        <v>7220</v>
      </c>
      <c r="L45" s="3">
        <f t="shared" si="7"/>
        <v>2.9076396807297566</v>
      </c>
      <c r="M45" s="4">
        <f t="shared" si="4"/>
        <v>0.59913612930193594</v>
      </c>
      <c r="O45" s="7">
        <v>32363.917662286462</v>
      </c>
      <c r="Q45" s="3">
        <f t="shared" si="8"/>
        <v>4.3967717782910309</v>
      </c>
      <c r="R45" s="4">
        <f t="shared" si="5"/>
        <v>0.3268396780279792</v>
      </c>
    </row>
    <row r="46" spans="1:18" ht="23.1" customHeight="1">
      <c r="A46" s="8">
        <v>2025</v>
      </c>
      <c r="C46" s="62">
        <v>1</v>
      </c>
      <c r="E46" s="7">
        <v>2049399.160181738</v>
      </c>
      <c r="G46" s="3">
        <f t="shared" si="6"/>
        <v>9.2527651663847124</v>
      </c>
      <c r="H46" s="4">
        <f t="shared" si="3"/>
        <v>2.285192572471173</v>
      </c>
      <c r="J46" s="7">
        <v>7307</v>
      </c>
      <c r="L46" s="3">
        <f t="shared" si="7"/>
        <v>3.7484026693170414</v>
      </c>
      <c r="M46" s="4">
        <f t="shared" si="4"/>
        <v>1.204986149584486</v>
      </c>
      <c r="O46" s="7">
        <v>32524.112987766122</v>
      </c>
      <c r="Q46" s="3">
        <f t="shared" si="8"/>
        <v>4.4821013770705687</v>
      </c>
      <c r="R46" s="4">
        <f t="shared" si="5"/>
        <v>0.49498125397327009</v>
      </c>
    </row>
    <row r="47" spans="1:18" ht="23.1" customHeight="1">
      <c r="A47" s="61"/>
      <c r="B47" s="13"/>
      <c r="C47" s="61">
        <v>2</v>
      </c>
      <c r="D47" s="13"/>
      <c r="E47" s="64">
        <v>2077669.0792913879</v>
      </c>
      <c r="F47" s="13"/>
      <c r="G47" s="65">
        <f t="shared" si="6"/>
        <v>5.3202829928482576</v>
      </c>
      <c r="H47" s="4">
        <f t="shared" si="3"/>
        <v>1.3794247435498619</v>
      </c>
      <c r="I47" s="13"/>
      <c r="J47" s="64">
        <v>7387</v>
      </c>
      <c r="K47" s="13"/>
      <c r="L47" s="65">
        <f t="shared" si="7"/>
        <v>3.7500000000000089</v>
      </c>
      <c r="M47" s="4">
        <f t="shared" si="4"/>
        <v>1.0948405638428804</v>
      </c>
      <c r="N47" s="13"/>
      <c r="O47" s="64">
        <v>32788.494702899283</v>
      </c>
      <c r="P47" s="66"/>
      <c r="Q47" s="65">
        <f t="shared" si="8"/>
        <v>2.6255891759684236</v>
      </c>
      <c r="R47" s="4">
        <f t="shared" si="5"/>
        <v>0.81287909445095785</v>
      </c>
    </row>
    <row r="48" spans="1:18" ht="23.1" customHeight="1">
      <c r="A48" s="70"/>
      <c r="B48" s="13"/>
      <c r="C48" s="70">
        <v>3</v>
      </c>
      <c r="D48" s="13"/>
      <c r="E48" s="64">
        <v>2129629.7657218426</v>
      </c>
      <c r="F48" s="13"/>
      <c r="G48" s="65">
        <f t="shared" ref="G48:G49" si="9">(E48/E44-1)*100</f>
        <v>6.4354118652335313</v>
      </c>
      <c r="H48" s="4">
        <f t="shared" ref="H48:H49" si="10">(E48/E47-1)*100</f>
        <v>2.5009125345493599</v>
      </c>
      <c r="I48" s="13"/>
      <c r="J48" s="64">
        <v>7457</v>
      </c>
      <c r="K48" s="13"/>
      <c r="L48" s="65">
        <f t="shared" ref="L48:L49" si="11">(J48/J44-1)*100</f>
        <v>3.9013515396405074</v>
      </c>
      <c r="M48" s="4">
        <f t="shared" ref="M48:M49" si="12">(J48/J47-1)*100</f>
        <v>0.94761066738866528</v>
      </c>
      <c r="N48" s="13"/>
      <c r="O48" s="64">
        <v>33403.408098388732</v>
      </c>
      <c r="P48" s="66"/>
      <c r="Q48" s="65">
        <f t="shared" ref="Q48:Q49" si="13">(O48/O44-1)*100</f>
        <v>3.5492181124906041</v>
      </c>
      <c r="R48" s="4">
        <f t="shared" ref="R48:R49" si="14">(O48/O47-1)*100</f>
        <v>1.8753937960899414</v>
      </c>
    </row>
    <row r="49" spans="1:18" ht="23.1" customHeight="1" thickBot="1">
      <c r="A49" s="27"/>
      <c r="B49" s="23"/>
      <c r="C49" s="27" t="s">
        <v>121</v>
      </c>
      <c r="D49" s="23"/>
      <c r="E49" s="24">
        <v>2169908.7623134255</v>
      </c>
      <c r="F49" s="23"/>
      <c r="G49" s="32">
        <f t="shared" si="9"/>
        <v>8.2998080267775229</v>
      </c>
      <c r="H49" s="33">
        <f t="shared" si="10"/>
        <v>1.8913614582171334</v>
      </c>
      <c r="I49" s="23"/>
      <c r="J49" s="24">
        <v>7599</v>
      </c>
      <c r="K49" s="23"/>
      <c r="L49" s="32">
        <f t="shared" si="11"/>
        <v>5.2493074792243855</v>
      </c>
      <c r="M49" s="33">
        <f t="shared" si="12"/>
        <v>1.9042510392919487</v>
      </c>
      <c r="N49" s="23"/>
      <c r="O49" s="24">
        <v>33699.222978392536</v>
      </c>
      <c r="P49" s="25"/>
      <c r="Q49" s="32">
        <f t="shared" si="13"/>
        <v>4.1259075308490933</v>
      </c>
      <c r="R49" s="33">
        <f t="shared" si="14"/>
        <v>0.88558292953966333</v>
      </c>
    </row>
  </sheetData>
  <sheetProtection algorithmName="SHA-512" hashValue="zTIRNrvuOunnBI24/j63PpLWjvk7ZTIAHpHu+4kPikP40o4v3EZDmEjGlIM6lH0/RkP4brqeDOVNM+eWbSXxtQ==" saltValue="9HmmTAg2cov30Cl9pxYrF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&amp;C&amp;"Arial,Bold"&amp;[36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95DD-1FA7-4B80-B0D0-26A310CA741F}">
  <sheetPr codeName="Sheet25">
    <tabColor rgb="FF7030A0"/>
  </sheetPr>
  <dimension ref="A2:S49"/>
  <sheetViews>
    <sheetView view="pageBreakPreview" zoomScale="86" zoomScaleNormal="100" zoomScaleSheetLayoutView="86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71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72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150623525.48587513</v>
      </c>
      <c r="F14" s="5"/>
      <c r="G14" s="29"/>
      <c r="H14" s="5"/>
      <c r="I14" s="5"/>
      <c r="J14" s="34">
        <f>J25</f>
        <v>281285</v>
      </c>
      <c r="K14" s="5"/>
      <c r="L14" s="29"/>
      <c r="M14" s="5"/>
      <c r="N14" s="5"/>
      <c r="O14" s="34">
        <f>+O22+O23+O24+O25</f>
        <v>7027201.1037675086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135095619.1763761</v>
      </c>
      <c r="F15" s="5"/>
      <c r="G15" s="29">
        <f t="shared" ref="G15:G16" si="0">((E15/E14)-1)*100</f>
        <v>-10.309084360766185</v>
      </c>
      <c r="H15" s="5"/>
      <c r="I15" s="5"/>
      <c r="J15" s="34">
        <f>J29</f>
        <v>278474</v>
      </c>
      <c r="K15" s="5"/>
      <c r="L15" s="29">
        <f t="shared" ref="L15:L16" si="1">((J15/J14)-1)*100</f>
        <v>-0.99934230406882874</v>
      </c>
      <c r="M15" s="5"/>
      <c r="N15" s="5"/>
      <c r="O15" s="34">
        <f>+O26+O27+O28+O29</f>
        <v>7119958.6654728726</v>
      </c>
      <c r="P15" s="1"/>
      <c r="Q15" s="29">
        <f t="shared" ref="Q15:Q16" si="2">((O15/O14)-1)*100</f>
        <v>1.319978755917961</v>
      </c>
      <c r="R15" s="5"/>
    </row>
    <row r="16" spans="1:19" ht="23.1" customHeight="1">
      <c r="A16" s="8">
        <v>2021</v>
      </c>
      <c r="E16" s="34">
        <f>+E30+E31+E32+E33</f>
        <v>124104793.34581228</v>
      </c>
      <c r="F16" s="5"/>
      <c r="G16" s="29">
        <f t="shared" si="0"/>
        <v>-8.1355901083769329</v>
      </c>
      <c r="H16" s="5"/>
      <c r="I16" s="5"/>
      <c r="J16" s="34">
        <f>J33</f>
        <v>289076</v>
      </c>
      <c r="K16" s="5"/>
      <c r="L16" s="29">
        <f t="shared" si="1"/>
        <v>3.8071776898381815</v>
      </c>
      <c r="M16" s="5"/>
      <c r="N16" s="5"/>
      <c r="O16" s="34">
        <f>+O30+O31+O32+O33</f>
        <v>7159726.1342205089</v>
      </c>
      <c r="P16" s="1"/>
      <c r="Q16" s="29">
        <f t="shared" si="2"/>
        <v>0.55853510695900166</v>
      </c>
      <c r="R16" s="5"/>
    </row>
    <row r="17" spans="1:18" ht="23.1" customHeight="1">
      <c r="A17" s="8">
        <v>2022</v>
      </c>
      <c r="E17" s="34">
        <f>+E34+E35+E36+E37</f>
        <v>183173007.21612668</v>
      </c>
      <c r="F17" s="5"/>
      <c r="G17" s="29">
        <f>((E17/E16)-1)*100</f>
        <v>47.595433083493852</v>
      </c>
      <c r="H17" s="5"/>
      <c r="I17" s="5"/>
      <c r="J17" s="34">
        <f>J37</f>
        <v>296131</v>
      </c>
      <c r="K17" s="5"/>
      <c r="L17" s="29">
        <f>((J17/J16)-1)*100</f>
        <v>2.4405346690835605</v>
      </c>
      <c r="M17" s="5"/>
      <c r="N17" s="5"/>
      <c r="O17" s="34">
        <f>+O34+O35+O36+O37</f>
        <v>7964424.7760789422</v>
      </c>
      <c r="P17" s="1"/>
      <c r="Q17" s="29">
        <f>((O17/O16)-1)*100</f>
        <v>11.239237741403386</v>
      </c>
      <c r="R17" s="5"/>
    </row>
    <row r="18" spans="1:18" ht="23.1" customHeight="1">
      <c r="A18" s="8">
        <v>2023</v>
      </c>
      <c r="E18" s="34">
        <f>+E38+E39+E40+E41</f>
        <v>205705804.73863643</v>
      </c>
      <c r="F18" s="5"/>
      <c r="G18" s="29">
        <f>((E18/E17)-1)*100</f>
        <v>12.301374457385638</v>
      </c>
      <c r="H18" s="5"/>
      <c r="I18" s="5"/>
      <c r="J18" s="34">
        <f>J41</f>
        <v>307328</v>
      </c>
      <c r="K18" s="5"/>
      <c r="L18" s="29">
        <f>((J18/J17)-1)*100</f>
        <v>3.7810968794216082</v>
      </c>
      <c r="M18" s="5"/>
      <c r="N18" s="5"/>
      <c r="O18" s="34">
        <f>+O38+O39+O40+O41</f>
        <v>8266863.603548225</v>
      </c>
      <c r="P18" s="1"/>
      <c r="Q18" s="29">
        <f>((O18/O17)-1)*100</f>
        <v>3.797371887768386</v>
      </c>
      <c r="R18" s="5"/>
    </row>
    <row r="19" spans="1:18" ht="23.1" customHeight="1">
      <c r="A19" s="8">
        <v>2024</v>
      </c>
      <c r="E19" s="34">
        <f>+E42+E43+E44+E45</f>
        <v>219058119.67068288</v>
      </c>
      <c r="F19" s="5"/>
      <c r="G19" s="29">
        <f>((E19/E18)-1)*100</f>
        <v>6.4909762507730395</v>
      </c>
      <c r="H19" s="5"/>
      <c r="I19" s="5"/>
      <c r="J19" s="34">
        <f>J45</f>
        <v>312070</v>
      </c>
      <c r="K19" s="5"/>
      <c r="L19" s="29">
        <f>((J19/J18)-1)*100</f>
        <v>1.5429768846314085</v>
      </c>
      <c r="M19" s="5"/>
      <c r="N19" s="5"/>
      <c r="O19" s="34">
        <f>+O42+O43+O44+O45</f>
        <v>8439197.6333612911</v>
      </c>
      <c r="P19" s="1"/>
      <c r="Q19" s="29">
        <f>((O19/O18)-1)*100</f>
        <v>2.0846361822045578</v>
      </c>
      <c r="R19" s="5"/>
    </row>
    <row r="20" spans="1:18" ht="23.1" customHeight="1">
      <c r="A20" s="73">
        <v>2025</v>
      </c>
      <c r="C20" s="73"/>
      <c r="E20" s="34">
        <f>+E46+E47+E48+E49</f>
        <v>226130181.77208292</v>
      </c>
      <c r="F20" s="5"/>
      <c r="G20" s="29">
        <f>((E20/E19)-1)*100</f>
        <v>3.2283953281584399</v>
      </c>
      <c r="H20" s="5"/>
      <c r="I20" s="5"/>
      <c r="J20" s="34">
        <f>J49</f>
        <v>322194</v>
      </c>
      <c r="K20" s="5"/>
      <c r="L20" s="29">
        <f>((J20/J19)-1)*100</f>
        <v>3.2441439420642704</v>
      </c>
      <c r="M20" s="5"/>
      <c r="N20" s="5"/>
      <c r="O20" s="34">
        <f>+O46+O47+O48+O49</f>
        <v>8736231.6262368355</v>
      </c>
      <c r="P20" s="1"/>
      <c r="Q20" s="29">
        <f>((O20/O19)-1)*100</f>
        <v>3.519694712460919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f>+'J3-KM1'!E22+'J3-KM2'!E22+'J3-KM3'!E22+'J3-KM4'!E22</f>
        <v>35586618.89470841</v>
      </c>
      <c r="G22" s="3">
        <f>(E22/E16-1)*100</f>
        <v>-71.325346962588341</v>
      </c>
      <c r="H22" s="4">
        <f>(E22/E19-1)*100</f>
        <v>-83.754713612895543</v>
      </c>
      <c r="J22" s="7">
        <f>+'J3-KM1'!J22+'J3-KM2'!J22+'J3-KM3'!J22+'J3-KM4'!J22</f>
        <v>277455</v>
      </c>
      <c r="L22" s="3">
        <f>(J22/J16-1)*100</f>
        <v>-4.0200500906336085</v>
      </c>
      <c r="M22" s="4">
        <f>(J22/J19-1)*100</f>
        <v>-11.092062678245263</v>
      </c>
      <c r="O22" s="7">
        <f>+'J3-KM1'!O22+'J3-KM2'!O22+'J3-KM3'!O22+'J3-KM4'!O22</f>
        <v>1721118.6422085969</v>
      </c>
      <c r="Q22" s="3">
        <f>(O22/O16-1)*100</f>
        <v>-75.961110663404199</v>
      </c>
      <c r="R22" s="4">
        <f>(O22/O19-1)*100</f>
        <v>-79.605660194462303</v>
      </c>
    </row>
    <row r="23" spans="1:18" ht="23.1" hidden="1" customHeight="1">
      <c r="C23" s="8">
        <v>2</v>
      </c>
      <c r="E23" s="7">
        <f>+'J3-KM1'!E23+'J3-KM2'!E23+'J3-KM3'!E23+'J3-KM4'!E23</f>
        <v>38462031.644256972</v>
      </c>
      <c r="G23" s="3">
        <f>(E23/E17-1)*100</f>
        <v>-79.002347437100568</v>
      </c>
      <c r="H23" s="4">
        <f t="shared" ref="H23:H47" si="3">(E23/E22-1)*100</f>
        <v>8.0800391800529336</v>
      </c>
      <c r="J23" s="7">
        <f>+'J3-KM1'!J23+'J3-KM2'!J23+'J3-KM3'!J23+'J3-KM4'!J23</f>
        <v>278746</v>
      </c>
      <c r="L23" s="3">
        <f>(J23/J17-1)*100</f>
        <v>-5.8707126238050078</v>
      </c>
      <c r="M23" s="4">
        <f t="shared" ref="M23:M47" si="4">(J23/J22-1)*100</f>
        <v>0.46530067938945763</v>
      </c>
      <c r="O23" s="7">
        <f>+'J3-KM1'!O23+'J3-KM2'!O23+'J3-KM3'!O23+'J3-KM4'!O23</f>
        <v>1744369.597179353</v>
      </c>
      <c r="Q23" s="3">
        <f>(O23/O17-1)*100</f>
        <v>-78.097983894347948</v>
      </c>
      <c r="R23" s="4">
        <f t="shared" ref="R23:R47" si="5">(O23/O22-1)*100</f>
        <v>1.3509211044811842</v>
      </c>
    </row>
    <row r="24" spans="1:18" ht="23.1" hidden="1" customHeight="1">
      <c r="C24" s="8">
        <v>3</v>
      </c>
      <c r="E24" s="7">
        <f>+'J3-KM1'!E24+'J3-KM2'!E24+'J3-KM3'!E24+'J3-KM4'!E24</f>
        <v>38903223.918500528</v>
      </c>
      <c r="G24" s="3">
        <f>(E24/E18-1)*100</f>
        <v>-81.087930907963539</v>
      </c>
      <c r="H24" s="4">
        <f t="shared" si="3"/>
        <v>1.1470852042456681</v>
      </c>
      <c r="J24" s="7">
        <f>+'J3-KM1'!J24+'J3-KM2'!J24+'J3-KM3'!J24+'J3-KM4'!J24</f>
        <v>278024</v>
      </c>
      <c r="L24" s="3">
        <f>(J24/J18-1)*100</f>
        <v>-9.5350895460224905</v>
      </c>
      <c r="M24" s="4">
        <f t="shared" si="4"/>
        <v>-0.25901716975310629</v>
      </c>
      <c r="O24" s="7">
        <f>+'J3-KM1'!O24+'J3-KM2'!O24+'J3-KM3'!O24+'J3-KM4'!O24</f>
        <v>1751468.412824855</v>
      </c>
      <c r="Q24" s="3">
        <f>(O24/O18-1)*100</f>
        <v>-78.81338683181967</v>
      </c>
      <c r="R24" s="4">
        <f t="shared" si="5"/>
        <v>0.40695593737591906</v>
      </c>
    </row>
    <row r="25" spans="1:18" ht="23.1" hidden="1" customHeight="1">
      <c r="C25" s="8">
        <v>4</v>
      </c>
      <c r="E25" s="7">
        <f>+'J3-KM1'!E25+'J3-KM2'!E25+'J3-KM3'!E25+'J3-KM4'!E25</f>
        <v>37671651.028409243</v>
      </c>
      <c r="G25" s="3">
        <f>(E25/E19-1)*100</f>
        <v>-82.802896744917632</v>
      </c>
      <c r="H25" s="4">
        <f t="shared" si="3"/>
        <v>-3.1657347799024071</v>
      </c>
      <c r="J25" s="7">
        <f>+'J3-KM1'!J25+'J3-KM2'!J25+'J3-KM3'!J25+'J3-KM4'!J25</f>
        <v>281285</v>
      </c>
      <c r="L25" s="3">
        <f>(J25/J19-1)*100</f>
        <v>-9.8647739289262066</v>
      </c>
      <c r="M25" s="4">
        <f t="shared" si="4"/>
        <v>1.1729203234253083</v>
      </c>
      <c r="O25" s="7">
        <f>+'J3-KM1'!O25+'J3-KM2'!O25+'J3-KM3'!O25+'J3-KM4'!O25</f>
        <v>1810244.451554704</v>
      </c>
      <c r="Q25" s="3">
        <f>(O25/O19-1)*100</f>
        <v>-78.549566792954792</v>
      </c>
      <c r="R25" s="4">
        <f t="shared" si="5"/>
        <v>3.3558149435908069</v>
      </c>
    </row>
    <row r="26" spans="1:18" ht="23.1" customHeight="1">
      <c r="A26" s="8">
        <v>2020</v>
      </c>
      <c r="C26" s="8">
        <v>1</v>
      </c>
      <c r="E26" s="7">
        <f>+'J3-KM1'!E26+'J3-KM2'!E26+'J3-KM3'!E26+'J3-KM4'!E26</f>
        <v>34165840.901555307</v>
      </c>
      <c r="G26" s="3">
        <f t="shared" ref="G26:G47" si="6">(E26/E22-1)*100</f>
        <v>-3.9924500761278181</v>
      </c>
      <c r="H26" s="4">
        <f t="shared" si="3"/>
        <v>-9.3062290373472241</v>
      </c>
      <c r="J26" s="7">
        <f>+'J3-KM1'!J26+'J3-KM2'!J26+'J3-KM3'!J26+'J3-KM4'!J26</f>
        <v>279532</v>
      </c>
      <c r="L26" s="3">
        <f t="shared" ref="L26:L47" si="7">(J26/J22-1)*100</f>
        <v>0.74858986141896899</v>
      </c>
      <c r="M26" s="4">
        <f t="shared" si="4"/>
        <v>-0.6232113337006906</v>
      </c>
      <c r="O26" s="7">
        <f>+'J3-KM1'!O26+'J3-KM2'!O26+'J3-KM3'!O26+'J3-KM4'!O26</f>
        <v>1757601.114066883</v>
      </c>
      <c r="Q26" s="3">
        <f t="shared" ref="Q26:Q47" si="8">(O26/O22-1)*100</f>
        <v>2.1196953518248129</v>
      </c>
      <c r="R26" s="4">
        <f t="shared" si="5"/>
        <v>-2.9080789305891197</v>
      </c>
    </row>
    <row r="27" spans="1:18" ht="23.1" customHeight="1">
      <c r="C27" s="8">
        <v>2</v>
      </c>
      <c r="E27" s="7">
        <f>+'J3-KM1'!E27+'J3-KM2'!E27+'J3-KM3'!E27+'J3-KM4'!E27</f>
        <v>19739178.060009498</v>
      </c>
      <c r="G27" s="3">
        <f t="shared" si="6"/>
        <v>-48.678795122990103</v>
      </c>
      <c r="H27" s="4">
        <f t="shared" si="3"/>
        <v>-42.225399582918129</v>
      </c>
      <c r="J27" s="7">
        <f>+'J3-KM1'!J27+'J3-KM2'!J27+'J3-KM3'!J27+'J3-KM4'!J27</f>
        <v>276358</v>
      </c>
      <c r="L27" s="3">
        <f t="shared" si="7"/>
        <v>-0.85669390771526688</v>
      </c>
      <c r="M27" s="4">
        <f t="shared" si="4"/>
        <v>-1.1354692843753122</v>
      </c>
      <c r="O27" s="7">
        <f>+'J3-KM1'!O27+'J3-KM2'!O27+'J3-KM3'!O27+'J3-KM4'!O27</f>
        <v>1748867.2267764313</v>
      </c>
      <c r="Q27" s="3">
        <f t="shared" si="8"/>
        <v>0.25783696324168659</v>
      </c>
      <c r="R27" s="4">
        <f t="shared" si="5"/>
        <v>-0.49692090091150165</v>
      </c>
    </row>
    <row r="28" spans="1:18" ht="23.1" customHeight="1">
      <c r="C28" s="8">
        <v>3</v>
      </c>
      <c r="E28" s="7">
        <f>+'J3-KM1'!E28+'J3-KM2'!E28+'J3-KM3'!E28+'J3-KM4'!E28</f>
        <v>41265196.067321427</v>
      </c>
      <c r="G28" s="3">
        <f t="shared" si="6"/>
        <v>6.0714046572825531</v>
      </c>
      <c r="H28" s="4">
        <f t="shared" si="3"/>
        <v>109.05225102012972</v>
      </c>
      <c r="J28" s="7">
        <f>+'J3-KM1'!J28+'J3-KM2'!J28+'J3-KM3'!J28+'J3-KM4'!J28</f>
        <v>276887</v>
      </c>
      <c r="L28" s="3">
        <f t="shared" si="7"/>
        <v>-0.4089575000719381</v>
      </c>
      <c r="M28" s="4">
        <f t="shared" si="4"/>
        <v>0.19141837761165181</v>
      </c>
      <c r="O28" s="7">
        <f>+'J3-KM1'!O28+'J3-KM2'!O28+'J3-KM3'!O28+'J3-KM4'!O28</f>
        <v>1783848.6010812789</v>
      </c>
      <c r="Q28" s="3">
        <f t="shared" si="8"/>
        <v>1.8487452025583329</v>
      </c>
      <c r="R28" s="4">
        <f t="shared" si="5"/>
        <v>2.0002304216842237</v>
      </c>
    </row>
    <row r="29" spans="1:18" ht="23.1" customHeight="1">
      <c r="C29" s="8">
        <v>4</v>
      </c>
      <c r="E29" s="7">
        <f>+'J3-KM1'!E29+'J3-KM2'!E29+'J3-KM3'!E29+'J3-KM4'!E29</f>
        <v>39925404.147489868</v>
      </c>
      <c r="G29" s="3">
        <f t="shared" si="6"/>
        <v>5.9826236906394437</v>
      </c>
      <c r="H29" s="4">
        <f t="shared" si="3"/>
        <v>-3.2467843304216371</v>
      </c>
      <c r="J29" s="7">
        <f>+'J3-KM1'!J29+'J3-KM2'!J29+'J3-KM3'!J29+'J3-KM4'!J29</f>
        <v>278474</v>
      </c>
      <c r="L29" s="3">
        <f t="shared" si="7"/>
        <v>-0.99934230406882874</v>
      </c>
      <c r="M29" s="4">
        <f t="shared" si="4"/>
        <v>0.57315800308428422</v>
      </c>
      <c r="O29" s="7">
        <f>+'J3-KM1'!O29+'J3-KM2'!O29+'J3-KM3'!O29+'J3-KM4'!O29</f>
        <v>1829641.7235482789</v>
      </c>
      <c r="Q29" s="3">
        <f t="shared" si="8"/>
        <v>1.0715277694631764</v>
      </c>
      <c r="R29" s="4">
        <f t="shared" si="5"/>
        <v>2.5670969183843706</v>
      </c>
    </row>
    <row r="30" spans="1:18" ht="23.1" customHeight="1">
      <c r="A30" s="8">
        <v>2021</v>
      </c>
      <c r="C30" s="8">
        <v>1</v>
      </c>
      <c r="E30" s="7">
        <f>+'J3-KM1'!E30+'J3-KM2'!E30+'J3-KM3'!E30+'J3-KM4'!E30</f>
        <v>36976654.169370875</v>
      </c>
      <c r="G30" s="3">
        <f t="shared" si="6"/>
        <v>8.2269693753904249</v>
      </c>
      <c r="H30" s="4">
        <f t="shared" si="3"/>
        <v>-7.3856484137916567</v>
      </c>
      <c r="J30" s="7">
        <f>+'J3-KM1'!J30+'J3-KM2'!J30+'J3-KM3'!J30+'J3-KM4'!J30</f>
        <v>277995</v>
      </c>
      <c r="L30" s="3">
        <f t="shared" si="7"/>
        <v>-0.54984760242119401</v>
      </c>
      <c r="M30" s="4">
        <f t="shared" si="4"/>
        <v>-0.17200887695081324</v>
      </c>
      <c r="O30" s="7">
        <f>+'J3-KM1'!O30+'J3-KM2'!O30+'J3-KM3'!O30+'J3-KM4'!O30</f>
        <v>1779400.657898084</v>
      </c>
      <c r="Q30" s="3">
        <f t="shared" si="8"/>
        <v>1.2403009793706454</v>
      </c>
      <c r="R30" s="4">
        <f t="shared" si="5"/>
        <v>-2.7459510243765584</v>
      </c>
    </row>
    <row r="31" spans="1:18" ht="23.1" customHeight="1">
      <c r="C31" s="8">
        <v>2</v>
      </c>
      <c r="E31" s="7">
        <f>+'J3-KM1'!E31+'J3-KM2'!E31+'J3-KM3'!E31+'J3-KM4'!E31</f>
        <v>26354051.26577051</v>
      </c>
      <c r="G31" s="3">
        <f t="shared" si="6"/>
        <v>33.511391333777894</v>
      </c>
      <c r="H31" s="4">
        <f t="shared" si="3"/>
        <v>-28.727863951518518</v>
      </c>
      <c r="J31" s="7">
        <f>+'J3-KM1'!J31+'J3-KM2'!J31+'J3-KM3'!J31+'J3-KM4'!J31</f>
        <v>272125</v>
      </c>
      <c r="L31" s="3">
        <f t="shared" si="7"/>
        <v>-1.5317088703782789</v>
      </c>
      <c r="M31" s="4">
        <f t="shared" si="4"/>
        <v>-2.1115487688627477</v>
      </c>
      <c r="O31" s="7">
        <f>+'J3-KM1'!O31+'J3-KM2'!O31+'J3-KM3'!O31+'J3-KM4'!O31</f>
        <v>1719995.645901503</v>
      </c>
      <c r="Q31" s="3">
        <f t="shared" si="8"/>
        <v>-1.650873229990435</v>
      </c>
      <c r="R31" s="4">
        <f t="shared" si="5"/>
        <v>-3.3384843223983718</v>
      </c>
    </row>
    <row r="32" spans="1:18" ht="23.1" customHeight="1">
      <c r="C32" s="8">
        <v>3</v>
      </c>
      <c r="E32" s="7">
        <f>+'J3-KM1'!E32+'J3-KM2'!E32+'J3-KM3'!E32+'J3-KM4'!E32</f>
        <v>18647072.721254271</v>
      </c>
      <c r="G32" s="3">
        <f t="shared" si="6"/>
        <v>-54.811622145614415</v>
      </c>
      <c r="H32" s="4">
        <f t="shared" si="3"/>
        <v>-29.243999212091964</v>
      </c>
      <c r="J32" s="7">
        <f>+'J3-KM1'!J32+'J3-KM2'!J32+'J3-KM3'!J32+'J3-KM4'!J32</f>
        <v>276202</v>
      </c>
      <c r="L32" s="3">
        <f t="shared" si="7"/>
        <v>-0.2473933409658069</v>
      </c>
      <c r="M32" s="4">
        <f t="shared" si="4"/>
        <v>1.4982085438677073</v>
      </c>
      <c r="O32" s="7">
        <f>+'J3-KM1'!O32+'J3-KM2'!O32+'J3-KM3'!O32+'J3-KM4'!O32</f>
        <v>1763141.512475193</v>
      </c>
      <c r="Q32" s="3">
        <f t="shared" si="8"/>
        <v>-1.1608097566987663</v>
      </c>
      <c r="R32" s="4">
        <f t="shared" si="5"/>
        <v>2.5084869648652974</v>
      </c>
    </row>
    <row r="33" spans="1:18" ht="23.1" customHeight="1">
      <c r="C33" s="8">
        <v>4</v>
      </c>
      <c r="E33" s="7">
        <f>+'J3-KM1'!E33+'J3-KM2'!E33+'J3-KM3'!E33+'J3-KM4'!E33</f>
        <v>42127015.189416617</v>
      </c>
      <c r="G33" s="3">
        <f t="shared" si="6"/>
        <v>5.5143112234849134</v>
      </c>
      <c r="H33" s="4">
        <f t="shared" si="3"/>
        <v>125.91757869533851</v>
      </c>
      <c r="J33" s="7">
        <f>+'J3-KM1'!J33+'J3-KM2'!J33+'J3-KM3'!J33+'J3-KM4'!J33</f>
        <v>289076</v>
      </c>
      <c r="L33" s="3">
        <f t="shared" si="7"/>
        <v>3.8071776898381815</v>
      </c>
      <c r="M33" s="4">
        <f t="shared" si="4"/>
        <v>4.6610813824664588</v>
      </c>
      <c r="O33" s="7">
        <f>+'J3-KM1'!O33+'J3-KM2'!O33+'J3-KM3'!O33+'J3-KM4'!O33</f>
        <v>1897188.3179457276</v>
      </c>
      <c r="Q33" s="3">
        <f t="shared" si="8"/>
        <v>3.6917935095212906</v>
      </c>
      <c r="R33" s="4">
        <f t="shared" si="5"/>
        <v>7.6027252788321231</v>
      </c>
    </row>
    <row r="34" spans="1:18" ht="23.1" customHeight="1">
      <c r="A34" s="8">
        <v>2022</v>
      </c>
      <c r="C34" s="8">
        <v>1</v>
      </c>
      <c r="E34" s="7">
        <f>+'J3-KM1'!E34+'J3-KM2'!E34+'J3-KM3'!E34+'J3-KM4'!E34</f>
        <v>41772342.176004425</v>
      </c>
      <c r="G34" s="3">
        <f t="shared" si="6"/>
        <v>12.969502282891776</v>
      </c>
      <c r="H34" s="4">
        <f t="shared" si="3"/>
        <v>-0.84191346530835265</v>
      </c>
      <c r="J34" s="7">
        <f>+'J3-KM1'!J34+'J3-KM2'!J34+'J3-KM3'!J34+'J3-KM4'!J34</f>
        <v>290396</v>
      </c>
      <c r="L34" s="3">
        <f t="shared" si="7"/>
        <v>4.4608715984100433</v>
      </c>
      <c r="M34" s="4">
        <f t="shared" si="4"/>
        <v>0.45662732291853469</v>
      </c>
      <c r="O34" s="7">
        <f>+'J3-KM1'!O34+'J3-KM2'!O34+'J3-KM3'!O34+'J3-KM4'!O34</f>
        <v>1938799.99640192</v>
      </c>
      <c r="Q34" s="3">
        <f t="shared" si="8"/>
        <v>8.9580352685789233</v>
      </c>
      <c r="R34" s="4">
        <f t="shared" si="5"/>
        <v>2.1933341072461143</v>
      </c>
    </row>
    <row r="35" spans="1:18" ht="23.1" customHeight="1">
      <c r="C35" s="8">
        <v>2</v>
      </c>
      <c r="E35" s="7">
        <f>+'J3-KM1'!E35+'J3-KM2'!E35+'J3-KM3'!E35+'J3-KM4'!E35</f>
        <v>45458405.457292102</v>
      </c>
      <c r="G35" s="3">
        <f t="shared" si="6"/>
        <v>72.49114756157033</v>
      </c>
      <c r="H35" s="4">
        <f t="shared" si="3"/>
        <v>8.8241719024438439</v>
      </c>
      <c r="J35" s="7">
        <f>+'J3-KM1'!J35+'J3-KM2'!J35+'J3-KM3'!J35+'J3-KM4'!J35</f>
        <v>295061</v>
      </c>
      <c r="L35" s="3">
        <f t="shared" si="7"/>
        <v>8.4284795590261918</v>
      </c>
      <c r="M35" s="4">
        <f t="shared" si="4"/>
        <v>1.6064270857725216</v>
      </c>
      <c r="O35" s="7">
        <f>+'J3-KM1'!O35+'J3-KM2'!O35+'J3-KM3'!O35+'J3-KM4'!O35</f>
        <v>1993174.405063912</v>
      </c>
      <c r="Q35" s="3">
        <f t="shared" si="8"/>
        <v>15.88252620367696</v>
      </c>
      <c r="R35" s="4">
        <f t="shared" si="5"/>
        <v>2.8045393420106146</v>
      </c>
    </row>
    <row r="36" spans="1:18" ht="23.1" customHeight="1">
      <c r="C36" s="8">
        <v>3</v>
      </c>
      <c r="E36" s="7">
        <f>+'J3-KM1'!E36+'J3-KM2'!E36+'J3-KM3'!E36+'J3-KM4'!E36</f>
        <v>46952580.707639433</v>
      </c>
      <c r="G36" s="3">
        <f t="shared" si="6"/>
        <v>151.7959864773951</v>
      </c>
      <c r="H36" s="4">
        <f t="shared" si="3"/>
        <v>3.2869064264717807</v>
      </c>
      <c r="J36" s="7">
        <f>+'J3-KM1'!J36+'J3-KM2'!J36+'J3-KM3'!J36+'J3-KM4'!J36</f>
        <v>295224</v>
      </c>
      <c r="L36" s="3">
        <f t="shared" si="7"/>
        <v>6.8869885084105187</v>
      </c>
      <c r="M36" s="4">
        <f t="shared" si="4"/>
        <v>5.5242814197731249E-2</v>
      </c>
      <c r="O36" s="7">
        <f>+'J3-KM1'!O36+'J3-KM2'!O36+'J3-KM3'!O36+'J3-KM4'!O36</f>
        <v>2003981.4109455061</v>
      </c>
      <c r="Q36" s="3">
        <f t="shared" si="8"/>
        <v>13.659703249355704</v>
      </c>
      <c r="R36" s="4">
        <f t="shared" si="5"/>
        <v>0.54220071530808323</v>
      </c>
    </row>
    <row r="37" spans="1:18" ht="23.1" customHeight="1">
      <c r="C37" s="8">
        <v>4</v>
      </c>
      <c r="E37" s="7">
        <f>+'J3-KM1'!E37+'J3-KM2'!E37+'J3-KM3'!E37+'J3-KM4'!E37</f>
        <v>48989678.87519075</v>
      </c>
      <c r="G37" s="3">
        <f t="shared" si="6"/>
        <v>16.290410452573933</v>
      </c>
      <c r="H37" s="4">
        <f t="shared" si="3"/>
        <v>4.3386287544783908</v>
      </c>
      <c r="J37" s="7">
        <f>+'J3-KM1'!J37+'J3-KM2'!J37+'J3-KM3'!J37+'J3-KM4'!J37</f>
        <v>296131</v>
      </c>
      <c r="L37" s="3">
        <f t="shared" si="7"/>
        <v>2.4405346690835605</v>
      </c>
      <c r="M37" s="4">
        <f t="shared" si="4"/>
        <v>0.30722434490420003</v>
      </c>
      <c r="O37" s="7">
        <f>+'J3-KM1'!O37+'J3-KM2'!O37+'J3-KM3'!O37+'J3-KM4'!O37</f>
        <v>2028468.9636676039</v>
      </c>
      <c r="Q37" s="3">
        <f t="shared" si="8"/>
        <v>6.9197477382754835</v>
      </c>
      <c r="R37" s="4">
        <f t="shared" si="5"/>
        <v>1.2219451033003592</v>
      </c>
    </row>
    <row r="38" spans="1:18" ht="23.1" customHeight="1">
      <c r="A38" s="8">
        <v>2023</v>
      </c>
      <c r="C38" s="8">
        <v>1</v>
      </c>
      <c r="E38" s="7">
        <f>+'J3-KM1'!E38+'J3-KM2'!E38+'J3-KM3'!E38+'J3-KM4'!E38</f>
        <v>49893923.180830315</v>
      </c>
      <c r="G38" s="3">
        <f t="shared" si="6"/>
        <v>19.442484145625016</v>
      </c>
      <c r="H38" s="4">
        <f t="shared" si="3"/>
        <v>1.8457853294839399</v>
      </c>
      <c r="J38" s="7">
        <f>+'J3-KM1'!J38+'J3-KM2'!J38+'J3-KM3'!J38+'J3-KM4'!J38</f>
        <v>298367</v>
      </c>
      <c r="L38" s="3">
        <f t="shared" si="7"/>
        <v>2.7448725189052281</v>
      </c>
      <c r="M38" s="4">
        <f t="shared" si="4"/>
        <v>0.7550712353654232</v>
      </c>
      <c r="O38" s="7">
        <f>+'J3-KM1'!O38+'J3-KM2'!O38+'J3-KM3'!O38+'J3-KM4'!O38</f>
        <v>2049654.1337518538</v>
      </c>
      <c r="Q38" s="3">
        <f t="shared" si="8"/>
        <v>5.7176675033866253</v>
      </c>
      <c r="R38" s="4">
        <f t="shared" si="5"/>
        <v>1.044392123503135</v>
      </c>
    </row>
    <row r="39" spans="1:18" ht="23.1" customHeight="1">
      <c r="C39" s="8">
        <v>2</v>
      </c>
      <c r="E39" s="7">
        <f>+'J3-KM1'!E39+'J3-KM2'!E39+'J3-KM3'!E39+'J3-KM4'!E39</f>
        <v>48296817.554205321</v>
      </c>
      <c r="G39" s="3">
        <f t="shared" si="6"/>
        <v>6.2439763743580734</v>
      </c>
      <c r="H39" s="4">
        <f t="shared" si="3"/>
        <v>-3.2010022960844542</v>
      </c>
      <c r="J39" s="7">
        <f>+'J3-KM1'!J39+'J3-KM2'!J39+'J3-KM3'!J39+'J3-KM4'!J39</f>
        <v>298044</v>
      </c>
      <c r="L39" s="3">
        <f t="shared" si="7"/>
        <v>1.0109773911157305</v>
      </c>
      <c r="M39" s="4">
        <f t="shared" si="4"/>
        <v>-0.10825593983249115</v>
      </c>
      <c r="O39" s="7">
        <f>+'J3-KM1'!O39+'J3-KM2'!O39+'J3-KM3'!O39+'J3-KM4'!O39</f>
        <v>2047855.9622517182</v>
      </c>
      <c r="Q39" s="3">
        <f t="shared" si="8"/>
        <v>2.7434406667515177</v>
      </c>
      <c r="R39" s="4">
        <f t="shared" si="5"/>
        <v>-8.7730484403447662E-2</v>
      </c>
    </row>
    <row r="40" spans="1:18" ht="23.1" customHeight="1">
      <c r="C40" s="8">
        <v>3</v>
      </c>
      <c r="E40" s="7">
        <f>+'J3-KM1'!E40+'J3-KM2'!E40+'J3-KM3'!E40+'J3-KM4'!E40</f>
        <v>52506653.170503698</v>
      </c>
      <c r="G40" s="3">
        <f t="shared" si="6"/>
        <v>11.829110091834828</v>
      </c>
      <c r="H40" s="4">
        <f t="shared" si="3"/>
        <v>8.7165900974189867</v>
      </c>
      <c r="J40" s="7">
        <f>+'J3-KM1'!J40+'J3-KM2'!J40+'J3-KM3'!J40+'J3-KM4'!J40</f>
        <v>301163</v>
      </c>
      <c r="L40" s="3">
        <f t="shared" si="7"/>
        <v>2.0116928163022019</v>
      </c>
      <c r="M40" s="4">
        <f t="shared" si="4"/>
        <v>1.0464897800324779</v>
      </c>
      <c r="O40" s="7">
        <f>+'J3-KM1'!O40+'J3-KM2'!O40+'J3-KM3'!O40+'J3-KM4'!O40</f>
        <v>2079505.0448861411</v>
      </c>
      <c r="Q40" s="3">
        <f t="shared" si="8"/>
        <v>3.7686793663920248</v>
      </c>
      <c r="R40" s="4">
        <f t="shared" si="5"/>
        <v>1.545474057639451</v>
      </c>
    </row>
    <row r="41" spans="1:18" ht="23.1" customHeight="1">
      <c r="C41" s="8">
        <v>4</v>
      </c>
      <c r="E41" s="7">
        <f>+'J3-KM1'!E41+'J3-KM2'!E41+'J3-KM3'!E41+'J3-KM4'!E41</f>
        <v>55008410.833097093</v>
      </c>
      <c r="G41" s="3">
        <f t="shared" si="6"/>
        <v>12.285714248587043</v>
      </c>
      <c r="H41" s="4">
        <f t="shared" si="3"/>
        <v>4.764648880722766</v>
      </c>
      <c r="J41" s="7">
        <f>+'J3-KM1'!J41+'J3-KM2'!J41+'J3-KM3'!J41+'J3-KM4'!J41</f>
        <v>307328</v>
      </c>
      <c r="L41" s="3">
        <f t="shared" si="7"/>
        <v>3.7810968794216082</v>
      </c>
      <c r="M41" s="4">
        <f t="shared" si="4"/>
        <v>2.0470642143955331</v>
      </c>
      <c r="O41" s="7">
        <f>+'J3-KM1'!O41+'J3-KM2'!O41+'J3-KM3'!O41+'J3-KM4'!O41</f>
        <v>2089848.462658511</v>
      </c>
      <c r="Q41" s="3">
        <f t="shared" si="8"/>
        <v>3.025902791232693</v>
      </c>
      <c r="R41" s="4">
        <f t="shared" si="5"/>
        <v>0.49739806103410444</v>
      </c>
    </row>
    <row r="42" spans="1:18" ht="23.1" customHeight="1">
      <c r="A42" s="8">
        <v>2024</v>
      </c>
      <c r="C42" s="8">
        <v>1</v>
      </c>
      <c r="E42" s="7">
        <v>53798806.59399005</v>
      </c>
      <c r="G42" s="3">
        <f t="shared" si="6"/>
        <v>7.826370756629597</v>
      </c>
      <c r="H42" s="4">
        <f t="shared" si="3"/>
        <v>-2.1989441628792794</v>
      </c>
      <c r="J42" s="7">
        <v>307067</v>
      </c>
      <c r="L42" s="3">
        <f t="shared" si="7"/>
        <v>2.9158720635995339</v>
      </c>
      <c r="M42" s="4">
        <f t="shared" si="4"/>
        <v>-8.4925551853398673E-2</v>
      </c>
      <c r="O42" s="7">
        <v>2087185.6497913941</v>
      </c>
      <c r="Q42" s="3">
        <f t="shared" si="8"/>
        <v>1.8311145974096332</v>
      </c>
      <c r="R42" s="4">
        <f t="shared" si="5"/>
        <v>-0.12741655266857999</v>
      </c>
    </row>
    <row r="43" spans="1:18" ht="23.1" customHeight="1">
      <c r="C43" s="8">
        <v>2</v>
      </c>
      <c r="E43" s="7">
        <v>53060478.790875055</v>
      </c>
      <c r="G43" s="3">
        <f t="shared" si="6"/>
        <v>9.8633025485029169</v>
      </c>
      <c r="H43" s="4">
        <f t="shared" si="3"/>
        <v>-1.3723869540211653</v>
      </c>
      <c r="J43" s="7">
        <v>306247</v>
      </c>
      <c r="L43" s="3">
        <f t="shared" si="7"/>
        <v>2.7522781871133217</v>
      </c>
      <c r="M43" s="4">
        <f t="shared" si="4"/>
        <v>-0.26704269752203524</v>
      </c>
      <c r="O43" s="7">
        <v>2083322.981710372</v>
      </c>
      <c r="Q43" s="3">
        <f t="shared" si="8"/>
        <v>1.7319098663392429</v>
      </c>
      <c r="R43" s="4">
        <f t="shared" si="5"/>
        <v>-0.18506586040433204</v>
      </c>
    </row>
    <row r="44" spans="1:18" ht="23.1" customHeight="1">
      <c r="C44" s="8">
        <v>3</v>
      </c>
      <c r="E44" s="7">
        <v>55147664.259633504</v>
      </c>
      <c r="G44" s="3">
        <f t="shared" si="6"/>
        <v>5.0298598932857264</v>
      </c>
      <c r="H44" s="4">
        <f t="shared" si="3"/>
        <v>3.9335971259976343</v>
      </c>
      <c r="J44" s="7">
        <v>306726</v>
      </c>
      <c r="L44" s="3">
        <f t="shared" si="7"/>
        <v>1.8471724614245399</v>
      </c>
      <c r="M44" s="4">
        <f t="shared" si="4"/>
        <v>0.15640969544190586</v>
      </c>
      <c r="O44" s="7">
        <v>2126776.0411164616</v>
      </c>
      <c r="Q44" s="3">
        <f t="shared" si="8"/>
        <v>2.2731849747885002</v>
      </c>
      <c r="R44" s="4">
        <f t="shared" si="5"/>
        <v>2.0857572151590009</v>
      </c>
    </row>
    <row r="45" spans="1:18" ht="23.1" customHeight="1">
      <c r="C45" s="8">
        <v>4</v>
      </c>
      <c r="E45" s="7">
        <v>57051170.026184253</v>
      </c>
      <c r="G45" s="3">
        <f t="shared" si="6"/>
        <v>3.7135397335603226</v>
      </c>
      <c r="H45" s="4">
        <f t="shared" si="3"/>
        <v>3.4516525624532335</v>
      </c>
      <c r="J45" s="7">
        <v>312070</v>
      </c>
      <c r="L45" s="3">
        <f t="shared" si="7"/>
        <v>1.5429768846314085</v>
      </c>
      <c r="M45" s="4">
        <f t="shared" si="4"/>
        <v>1.7422716039722674</v>
      </c>
      <c r="O45" s="7">
        <v>2141912.9607430631</v>
      </c>
      <c r="Q45" s="3">
        <f t="shared" si="8"/>
        <v>2.4913049445853375</v>
      </c>
      <c r="R45" s="4">
        <f t="shared" si="5"/>
        <v>0.71173077625301673</v>
      </c>
    </row>
    <row r="46" spans="1:18" ht="23.1" customHeight="1">
      <c r="A46" s="8">
        <v>2025</v>
      </c>
      <c r="C46" s="62">
        <v>1</v>
      </c>
      <c r="E46" s="7">
        <v>52878316.684529997</v>
      </c>
      <c r="G46" s="3">
        <f t="shared" si="6"/>
        <v>-1.710985740644444</v>
      </c>
      <c r="H46" s="4">
        <f t="shared" si="3"/>
        <v>-7.3142292081636135</v>
      </c>
      <c r="J46" s="7">
        <v>305666</v>
      </c>
      <c r="L46" s="3">
        <f t="shared" si="7"/>
        <v>-0.45625221857119591</v>
      </c>
      <c r="M46" s="4">
        <f t="shared" si="4"/>
        <v>-2.0521036946838822</v>
      </c>
      <c r="O46" s="7">
        <v>2109775.7804005845</v>
      </c>
      <c r="Q46" s="3">
        <f t="shared" si="8"/>
        <v>1.082324929334777</v>
      </c>
      <c r="R46" s="4">
        <f t="shared" si="5"/>
        <v>-1.5003961846950964</v>
      </c>
    </row>
    <row r="47" spans="1:18" ht="23.1" customHeight="1">
      <c r="A47" s="61"/>
      <c r="B47" s="13"/>
      <c r="C47" s="61">
        <v>2</v>
      </c>
      <c r="D47" s="13"/>
      <c r="E47" s="64">
        <v>53827541.236528851</v>
      </c>
      <c r="F47" s="13"/>
      <c r="G47" s="65">
        <f t="shared" si="6"/>
        <v>1.4456380023953219</v>
      </c>
      <c r="H47" s="4">
        <f t="shared" si="3"/>
        <v>1.7951111372585649</v>
      </c>
      <c r="I47" s="13"/>
      <c r="J47" s="64">
        <v>314260</v>
      </c>
      <c r="K47" s="13"/>
      <c r="L47" s="65">
        <f t="shared" si="7"/>
        <v>2.6165154270898938</v>
      </c>
      <c r="M47" s="4">
        <f t="shared" si="4"/>
        <v>2.8115655650284843</v>
      </c>
      <c r="N47" s="13"/>
      <c r="O47" s="64">
        <v>2131121.1316248747</v>
      </c>
      <c r="P47" s="66"/>
      <c r="Q47" s="65">
        <f t="shared" si="8"/>
        <v>2.2943225958781177</v>
      </c>
      <c r="R47" s="4">
        <f t="shared" si="5"/>
        <v>1.0117355324003929</v>
      </c>
    </row>
    <row r="48" spans="1:18" ht="23.1" customHeight="1">
      <c r="A48" s="70"/>
      <c r="B48" s="13"/>
      <c r="C48" s="70">
        <v>3</v>
      </c>
      <c r="D48" s="13"/>
      <c r="E48" s="64">
        <f>'J3-KM1'!E48+'J3-KM2'!E48+'J3-KM3'!E48+'J3-KM4'!E48</f>
        <v>56945072.400395721</v>
      </c>
      <c r="F48" s="13"/>
      <c r="G48" s="65">
        <f t="shared" ref="G48:G49" si="9">(E48/E44-1)*100</f>
        <v>3.2592643131721388</v>
      </c>
      <c r="H48" s="4">
        <f t="shared" ref="H48:H49" si="10">(E48/E47-1)*100</f>
        <v>5.7917027087821538</v>
      </c>
      <c r="I48" s="13"/>
      <c r="J48" s="64">
        <f>'J3-KM1'!J48+'J3-KM2'!J48+'J3-KM3'!J48+'J3-KM4'!J48</f>
        <v>319951</v>
      </c>
      <c r="K48" s="13"/>
      <c r="L48" s="65">
        <f t="shared" ref="L48:L49" si="11">(J48/J44-1)*100</f>
        <v>4.3116657864021857</v>
      </c>
      <c r="M48" s="4">
        <f t="shared" ref="M48:M49" si="12">(J48/J47-1)*100</f>
        <v>1.8109208935276566</v>
      </c>
      <c r="N48" s="13"/>
      <c r="O48" s="64">
        <f>'J3-KM1'!O48+'J3-KM2'!O48+'J3-KM3'!O48+'J3-KM4'!O48</f>
        <v>2224836.6290977923</v>
      </c>
      <c r="P48" s="66"/>
      <c r="Q48" s="65">
        <f t="shared" ref="Q48:Q49" si="13">(O48/O44-1)*100</f>
        <v>4.6107623033901257</v>
      </c>
      <c r="R48" s="4">
        <f t="shared" ref="R48:R49" si="14">(O48/O47-1)*100</f>
        <v>4.3974739906719629</v>
      </c>
    </row>
    <row r="49" spans="1:18" ht="23.1" customHeight="1" thickBot="1">
      <c r="A49" s="27"/>
      <c r="B49" s="23"/>
      <c r="C49" s="27" t="s">
        <v>121</v>
      </c>
      <c r="D49" s="23"/>
      <c r="E49" s="24">
        <f>'J3-KM1'!E49+'J3-KM2'!E49+'J3-KM3'!E49+'J3-KM4'!E49</f>
        <v>62479251.450628348</v>
      </c>
      <c r="F49" s="23"/>
      <c r="G49" s="32">
        <f t="shared" si="9"/>
        <v>9.5144085948681187</v>
      </c>
      <c r="H49" s="33">
        <f t="shared" si="10"/>
        <v>9.718451161709595</v>
      </c>
      <c r="I49" s="23"/>
      <c r="J49" s="24">
        <f>'J3-KM1'!J49+'J3-KM2'!J49+'J3-KM3'!J49+'J3-KM4'!J49</f>
        <v>322194</v>
      </c>
      <c r="K49" s="23"/>
      <c r="L49" s="32">
        <f t="shared" si="11"/>
        <v>3.2441439420642704</v>
      </c>
      <c r="M49" s="33">
        <f t="shared" si="12"/>
        <v>0.70104484749227147</v>
      </c>
      <c r="N49" s="23"/>
      <c r="O49" s="24">
        <f>'J3-KM1'!O49+'J3-KM2'!O49+'J3-KM3'!O49+'J3-KM4'!O49</f>
        <v>2270498.0851135836</v>
      </c>
      <c r="P49" s="25"/>
      <c r="Q49" s="32">
        <f t="shared" si="13"/>
        <v>6.0032842943306353</v>
      </c>
      <c r="R49" s="33">
        <f t="shared" si="14"/>
        <v>2.0523509644979177</v>
      </c>
    </row>
  </sheetData>
  <sheetProtection algorithmName="SHA-512" hashValue="socvDxjzmKKSo05Rj53JLyixxohhzj+N8VHnjlM4n5YRI9UaMTvMKTanszYBNTCDq/xvsJOuIdUjFCPKkbDSJg==" saltValue="GtJJTswT4BjRL3NmjJ2cU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&amp;C&amp;"Arial,Bold"&amp;[37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70F8-36CC-41D6-A8FA-49EC211BCB65}">
  <sheetPr codeName="Sheet26">
    <tabColor rgb="FF7030A0"/>
  </sheetPr>
  <dimension ref="A2:S52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451</v>
      </c>
      <c r="B11" s="35"/>
      <c r="C11" s="35" t="s">
        <v>73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74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81536757.984041005</v>
      </c>
      <c r="F14" s="5"/>
      <c r="G14" s="29"/>
      <c r="H14" s="5"/>
      <c r="I14" s="5"/>
      <c r="J14" s="34">
        <f>J25</f>
        <v>57275</v>
      </c>
      <c r="K14" s="5"/>
      <c r="L14" s="29"/>
      <c r="M14" s="5"/>
      <c r="N14" s="5"/>
      <c r="O14" s="34">
        <f>+O22+O23+O24+O25</f>
        <v>2334752.3032748308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74956531.794384301</v>
      </c>
      <c r="F15" s="5"/>
      <c r="G15" s="29">
        <f t="shared" ref="G15:G16" si="0">((E15/E14)-1)*100</f>
        <v>-8.0702573322140587</v>
      </c>
      <c r="H15" s="5"/>
      <c r="I15" s="5"/>
      <c r="J15" s="34">
        <f>J29</f>
        <v>57790</v>
      </c>
      <c r="K15" s="5"/>
      <c r="L15" s="29">
        <f t="shared" ref="L15:L16" si="1">((J15/J14)-1)*100</f>
        <v>0.89917066783065103</v>
      </c>
      <c r="M15" s="5"/>
      <c r="N15" s="5"/>
      <c r="O15" s="34">
        <f>+O26+O27+O28+O29</f>
        <v>2359124.4293856109</v>
      </c>
      <c r="P15" s="1"/>
      <c r="Q15" s="29">
        <f t="shared" ref="Q15:Q16" si="2">((O15/O14)-1)*100</f>
        <v>1.0438848727804872</v>
      </c>
      <c r="R15" s="5"/>
    </row>
    <row r="16" spans="1:19" ht="23.1" customHeight="1">
      <c r="A16" s="8">
        <v>2021</v>
      </c>
      <c r="E16" s="34">
        <f>+E30+E31+E32+E33</f>
        <v>70680200.881078005</v>
      </c>
      <c r="F16" s="5"/>
      <c r="G16" s="29">
        <f t="shared" si="0"/>
        <v>-5.7050810795740148</v>
      </c>
      <c r="H16" s="5"/>
      <c r="I16" s="5"/>
      <c r="J16" s="34">
        <f>J33</f>
        <v>58368</v>
      </c>
      <c r="K16" s="5"/>
      <c r="L16" s="29">
        <f t="shared" si="1"/>
        <v>1.0001730403183862</v>
      </c>
      <c r="M16" s="5"/>
      <c r="N16" s="5"/>
      <c r="O16" s="34">
        <f>+O30+O31+O32+O33</f>
        <v>2359096.778872171</v>
      </c>
      <c r="P16" s="1"/>
      <c r="Q16" s="29">
        <f t="shared" si="2"/>
        <v>-1.1720667674630647E-3</v>
      </c>
      <c r="R16" s="5"/>
    </row>
    <row r="17" spans="1:18" ht="23.1" customHeight="1">
      <c r="A17" s="8">
        <v>2022</v>
      </c>
      <c r="E17" s="34">
        <f>+E34+E35+E36+E37</f>
        <v>98665503.201664105</v>
      </c>
      <c r="F17" s="5"/>
      <c r="G17" s="29">
        <f>((E17/E16)-1)*100</f>
        <v>39.594259738554484</v>
      </c>
      <c r="H17" s="5"/>
      <c r="I17" s="5"/>
      <c r="J17" s="34">
        <f>J37</f>
        <v>60754</v>
      </c>
      <c r="K17" s="5"/>
      <c r="L17" s="29">
        <f>((J17/J16)-1)*100</f>
        <v>4.0878563596491224</v>
      </c>
      <c r="M17" s="5"/>
      <c r="N17" s="5"/>
      <c r="O17" s="34">
        <f>+O34+O35+O36+O37</f>
        <v>2558564.6989253392</v>
      </c>
      <c r="P17" s="1"/>
      <c r="Q17" s="29">
        <f>((O17/O16)-1)*100</f>
        <v>8.4552665172358488</v>
      </c>
      <c r="R17" s="5"/>
    </row>
    <row r="18" spans="1:18" ht="23.1" customHeight="1">
      <c r="A18" s="8">
        <v>2023</v>
      </c>
      <c r="E18" s="34">
        <f>+E38+E39+E40+E41</f>
        <v>109870301.46326751</v>
      </c>
      <c r="F18" s="5"/>
      <c r="G18" s="29">
        <f>((E18/E17)-1)*100</f>
        <v>11.356348366968462</v>
      </c>
      <c r="H18" s="5"/>
      <c r="I18" s="5"/>
      <c r="J18" s="34">
        <f>J41</f>
        <v>61826</v>
      </c>
      <c r="K18" s="5"/>
      <c r="L18" s="29">
        <f>((J18/J17)-1)*100</f>
        <v>1.7644928728972609</v>
      </c>
      <c r="M18" s="5"/>
      <c r="N18" s="5"/>
      <c r="O18" s="34">
        <f>+O38+O39+O40+O41</f>
        <v>2566557.4909604513</v>
      </c>
      <c r="P18" s="1"/>
      <c r="Q18" s="29">
        <f>((O18/O17)-1)*100</f>
        <v>0.31239358686021568</v>
      </c>
      <c r="R18" s="5"/>
    </row>
    <row r="19" spans="1:18" ht="23.1" customHeight="1">
      <c r="A19" s="8">
        <v>2024</v>
      </c>
      <c r="E19" s="34">
        <f>+E42+E43+E44+E45</f>
        <v>113466323.58905706</v>
      </c>
      <c r="F19" s="5"/>
      <c r="G19" s="29">
        <f>((E19/E18)-1)*100</f>
        <v>3.2729701092080843</v>
      </c>
      <c r="H19" s="5"/>
      <c r="I19" s="5"/>
      <c r="J19" s="34">
        <f>J45</f>
        <v>58086</v>
      </c>
      <c r="K19" s="5"/>
      <c r="L19" s="29">
        <f>((J19/J18)-1)*100</f>
        <v>-6.0492349496975351</v>
      </c>
      <c r="M19" s="5"/>
      <c r="N19" s="5"/>
      <c r="O19" s="34">
        <f>+O42+O43+O44+O45</f>
        <v>2424524.4729344649</v>
      </c>
      <c r="P19" s="1"/>
      <c r="Q19" s="29">
        <f>((O19/O18)-1)*100</f>
        <v>-5.533989342776624</v>
      </c>
      <c r="R19" s="5"/>
    </row>
    <row r="20" spans="1:18" ht="23.1" customHeight="1">
      <c r="A20" s="73">
        <v>2025</v>
      </c>
      <c r="C20" s="73"/>
      <c r="E20" s="34">
        <f>+E46+E47+E48+E49</f>
        <v>115361233.58890505</v>
      </c>
      <c r="F20" s="5"/>
      <c r="G20" s="29">
        <f>((E20/E19)-1)*100</f>
        <v>1.6700197379363679</v>
      </c>
      <c r="H20" s="5"/>
      <c r="I20" s="5"/>
      <c r="J20" s="34">
        <f>J49</f>
        <v>59886</v>
      </c>
      <c r="K20" s="5"/>
      <c r="L20" s="29">
        <f>((J20/J19)-1)*100</f>
        <v>3.098853424233039</v>
      </c>
      <c r="M20" s="5"/>
      <c r="N20" s="5"/>
      <c r="O20" s="34">
        <f>+O46+O47+O48+O49</f>
        <v>2484886.2058253484</v>
      </c>
      <c r="P20" s="1"/>
      <c r="Q20" s="29">
        <f>((O20/O19)-1)*100</f>
        <v>2.4896318253214478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19051692.1190194</v>
      </c>
      <c r="G22" s="3">
        <f>(E22/E16-1)*100</f>
        <v>-73.045220752733059</v>
      </c>
      <c r="H22" s="4">
        <f>(E22/E19-1)*100</f>
        <v>-83.209386259821684</v>
      </c>
      <c r="J22" s="7">
        <v>57222</v>
      </c>
      <c r="L22" s="3">
        <f>(J22/J16-1)*100</f>
        <v>-1.9634046052631526</v>
      </c>
      <c r="M22" s="4">
        <f>(J22/J19-1)*100</f>
        <v>-1.4874496436318552</v>
      </c>
      <c r="O22" s="7">
        <v>571128</v>
      </c>
      <c r="Q22" s="3">
        <f>(O22/O16-1)*100</f>
        <v>-75.790395497337641</v>
      </c>
      <c r="R22" s="4">
        <f>(O22/O19-1)*100</f>
        <v>-76.443710658496713</v>
      </c>
    </row>
    <row r="23" spans="1:18" ht="23.1" hidden="1" customHeight="1">
      <c r="C23" s="8">
        <v>2</v>
      </c>
      <c r="E23" s="7">
        <v>21205636.756784301</v>
      </c>
      <c r="G23" s="3">
        <f>(E23/E17-1)*100</f>
        <v>-78.507547148022212</v>
      </c>
      <c r="H23" s="4">
        <f t="shared" ref="H23:H47" si="3">(E23/E22-1)*100</f>
        <v>11.305791760169193</v>
      </c>
      <c r="J23" s="7">
        <v>57098</v>
      </c>
      <c r="L23" s="3">
        <f>(J23/J17-1)*100</f>
        <v>-6.0177107680152719</v>
      </c>
      <c r="M23" s="4">
        <f t="shared" ref="M23:M47" si="4">(J23/J22-1)*100</f>
        <v>-0.21669987067910457</v>
      </c>
      <c r="O23" s="7">
        <v>580613.31744247605</v>
      </c>
      <c r="Q23" s="3">
        <f>(O23/O17-1)*100</f>
        <v>-77.307069167086212</v>
      </c>
      <c r="R23" s="4">
        <f t="shared" ref="R23:R47" si="5">(O23/O22-1)*100</f>
        <v>1.6608041354085445</v>
      </c>
    </row>
    <row r="24" spans="1:18" ht="23.1" hidden="1" customHeight="1">
      <c r="C24" s="8">
        <v>3</v>
      </c>
      <c r="E24" s="7">
        <v>21190987.786647301</v>
      </c>
      <c r="G24" s="3">
        <f>(E24/E18-1)*100</f>
        <v>-80.712724453812484</v>
      </c>
      <c r="H24" s="4">
        <f t="shared" si="3"/>
        <v>-6.9080548275979314E-2</v>
      </c>
      <c r="J24" s="7">
        <v>56489</v>
      </c>
      <c r="L24" s="3">
        <f>(J24/J18-1)*100</f>
        <v>-8.6322906220683837</v>
      </c>
      <c r="M24" s="4">
        <f t="shared" si="4"/>
        <v>-1.0665872710077462</v>
      </c>
      <c r="O24" s="7">
        <v>578716.690344234</v>
      </c>
      <c r="Q24" s="3">
        <f>(O24/O18-1)*100</f>
        <v>-77.451637363179898</v>
      </c>
      <c r="R24" s="4">
        <f t="shared" si="5"/>
        <v>-0.32665924829220483</v>
      </c>
    </row>
    <row r="25" spans="1:18" ht="23.1" hidden="1" customHeight="1">
      <c r="C25" s="8">
        <v>4</v>
      </c>
      <c r="E25" s="7">
        <v>20088441.321589999</v>
      </c>
      <c r="G25" s="3">
        <f>(E25/E19-1)*100</f>
        <v>-82.295679734592753</v>
      </c>
      <c r="H25" s="4">
        <f t="shared" si="3"/>
        <v>-5.2029026497388164</v>
      </c>
      <c r="J25" s="7">
        <v>57275</v>
      </c>
      <c r="L25" s="3">
        <f>(J25/J19-1)*100</f>
        <v>-1.3962056261405453</v>
      </c>
      <c r="M25" s="4">
        <f t="shared" si="4"/>
        <v>1.3914213386676977</v>
      </c>
      <c r="O25" s="7">
        <v>604294.29548812099</v>
      </c>
      <c r="Q25" s="3">
        <f>(O25/O19-1)*100</f>
        <v>-75.075760123933591</v>
      </c>
      <c r="R25" s="4">
        <f t="shared" si="5"/>
        <v>4.4197109865058204</v>
      </c>
    </row>
    <row r="26" spans="1:18" ht="23.1" customHeight="1">
      <c r="A26" s="8">
        <v>2020</v>
      </c>
      <c r="C26" s="8">
        <v>1</v>
      </c>
      <c r="E26" s="7">
        <v>17823866.258916501</v>
      </c>
      <c r="G26" s="3">
        <f t="shared" ref="G26:G47" si="6">(E26/E22-1)*100</f>
        <v>-6.4447076534328129</v>
      </c>
      <c r="H26" s="4">
        <f t="shared" si="3"/>
        <v>-11.273025250792612</v>
      </c>
      <c r="J26" s="7">
        <v>57905</v>
      </c>
      <c r="L26" s="3">
        <f t="shared" ref="L26:L47" si="7">(J26/J22-1)*100</f>
        <v>1.1935968683373543</v>
      </c>
      <c r="M26" s="4">
        <f t="shared" si="4"/>
        <v>1.0999563509384469</v>
      </c>
      <c r="O26" s="7">
        <v>583043.980964566</v>
      </c>
      <c r="Q26" s="3">
        <f t="shared" ref="Q26:Q47" si="8">(O26/O22-1)*100</f>
        <v>2.086394112102008</v>
      </c>
      <c r="R26" s="4">
        <f t="shared" si="5"/>
        <v>-3.5165505751448389</v>
      </c>
    </row>
    <row r="27" spans="1:18" ht="23.1" customHeight="1">
      <c r="C27" s="8">
        <v>2</v>
      </c>
      <c r="E27" s="7">
        <v>10312902.5920718</v>
      </c>
      <c r="G27" s="3">
        <f t="shared" si="6"/>
        <v>-51.367163785957047</v>
      </c>
      <c r="H27" s="4">
        <f t="shared" si="3"/>
        <v>-42.139923839965391</v>
      </c>
      <c r="J27" s="7">
        <v>57383</v>
      </c>
      <c r="L27" s="3">
        <f t="shared" si="7"/>
        <v>0.4991418263336822</v>
      </c>
      <c r="M27" s="4">
        <f t="shared" si="4"/>
        <v>-0.90147655642863755</v>
      </c>
      <c r="O27" s="7">
        <v>573557.39042356506</v>
      </c>
      <c r="Q27" s="3">
        <f t="shared" si="8"/>
        <v>-1.2152540782204957</v>
      </c>
      <c r="R27" s="4">
        <f t="shared" si="5"/>
        <v>-1.6270797488221578</v>
      </c>
    </row>
    <row r="28" spans="1:18" ht="23.1" customHeight="1">
      <c r="C28" s="8">
        <v>3</v>
      </c>
      <c r="E28" s="7">
        <v>23911728.599415999</v>
      </c>
      <c r="G28" s="3">
        <f t="shared" si="6"/>
        <v>12.83914105449615</v>
      </c>
      <c r="H28" s="4">
        <f t="shared" si="3"/>
        <v>131.86225590648459</v>
      </c>
      <c r="J28" s="7">
        <v>57102</v>
      </c>
      <c r="L28" s="3">
        <f t="shared" si="7"/>
        <v>1.0851670236683209</v>
      </c>
      <c r="M28" s="4">
        <f t="shared" si="4"/>
        <v>-0.48969206907969465</v>
      </c>
      <c r="O28" s="7">
        <v>591677.75602325296</v>
      </c>
      <c r="Q28" s="3">
        <f t="shared" si="8"/>
        <v>2.2396218901703735</v>
      </c>
      <c r="R28" s="4">
        <f t="shared" si="5"/>
        <v>3.1592942401642121</v>
      </c>
    </row>
    <row r="29" spans="1:18" ht="23.1" customHeight="1">
      <c r="C29" s="8">
        <v>4</v>
      </c>
      <c r="E29" s="7">
        <v>22908034.343979999</v>
      </c>
      <c r="G29" s="3">
        <f t="shared" si="6"/>
        <v>14.035897445958877</v>
      </c>
      <c r="H29" s="4">
        <f t="shared" si="3"/>
        <v>-4.1974976893159983</v>
      </c>
      <c r="J29" s="7">
        <v>57790</v>
      </c>
      <c r="L29" s="3">
        <f t="shared" si="7"/>
        <v>0.89917066783065103</v>
      </c>
      <c r="M29" s="4">
        <f t="shared" si="4"/>
        <v>1.20486147595531</v>
      </c>
      <c r="O29" s="7">
        <v>610845.30197422695</v>
      </c>
      <c r="Q29" s="3">
        <f t="shared" si="8"/>
        <v>1.0840755133745494</v>
      </c>
      <c r="R29" s="4">
        <f t="shared" si="5"/>
        <v>3.2395245141209505</v>
      </c>
    </row>
    <row r="30" spans="1:18" ht="23.1" customHeight="1">
      <c r="A30" s="8">
        <v>2021</v>
      </c>
      <c r="C30" s="8">
        <v>1</v>
      </c>
      <c r="E30" s="7">
        <v>20273581.331202801</v>
      </c>
      <c r="G30" s="3">
        <f t="shared" si="6"/>
        <v>13.744016234753875</v>
      </c>
      <c r="H30" s="4">
        <f t="shared" si="3"/>
        <v>-11.500126869110904</v>
      </c>
      <c r="J30" s="7">
        <v>58773</v>
      </c>
      <c r="L30" s="3">
        <f t="shared" si="7"/>
        <v>1.4990069942146578</v>
      </c>
      <c r="M30" s="4">
        <f t="shared" si="4"/>
        <v>1.7009863298148575</v>
      </c>
      <c r="O30" s="7">
        <v>590552.93087516399</v>
      </c>
      <c r="Q30" s="3">
        <f t="shared" si="8"/>
        <v>1.2878873902746557</v>
      </c>
      <c r="R30" s="4">
        <f t="shared" si="5"/>
        <v>-3.3220147610989015</v>
      </c>
    </row>
    <row r="31" spans="1:18" ht="23.1" customHeight="1">
      <c r="C31" s="8">
        <v>2</v>
      </c>
      <c r="E31" s="7">
        <v>14811375.3997545</v>
      </c>
      <c r="G31" s="3">
        <f t="shared" si="6"/>
        <v>43.619851613269091</v>
      </c>
      <c r="H31" s="4">
        <f t="shared" si="3"/>
        <v>-26.942481657355188</v>
      </c>
      <c r="J31" s="7">
        <v>56924</v>
      </c>
      <c r="L31" s="3">
        <f t="shared" si="7"/>
        <v>-0.79988846871024144</v>
      </c>
      <c r="M31" s="4">
        <f t="shared" si="4"/>
        <v>-3.1460024160754108</v>
      </c>
      <c r="O31" s="7">
        <v>562552.391374317</v>
      </c>
      <c r="Q31" s="3">
        <f t="shared" si="8"/>
        <v>-1.9187267452209111</v>
      </c>
      <c r="R31" s="4">
        <f t="shared" si="5"/>
        <v>-4.7414106402540179</v>
      </c>
    </row>
    <row r="32" spans="1:18" ht="23.1" customHeight="1">
      <c r="C32" s="8">
        <v>3</v>
      </c>
      <c r="E32" s="7">
        <v>10880700.5258133</v>
      </c>
      <c r="G32" s="3">
        <f t="shared" si="6"/>
        <v>-54.496386655714034</v>
      </c>
      <c r="H32" s="4">
        <f t="shared" si="3"/>
        <v>-26.538216525160465</v>
      </c>
      <c r="J32" s="7">
        <v>57045</v>
      </c>
      <c r="L32" s="3">
        <f t="shared" si="7"/>
        <v>-9.9821372281183596E-2</v>
      </c>
      <c r="M32" s="4">
        <f t="shared" si="4"/>
        <v>0.21256412058183738</v>
      </c>
      <c r="O32" s="7">
        <v>583567.20396824297</v>
      </c>
      <c r="Q32" s="3">
        <f t="shared" si="8"/>
        <v>-1.370771838630902</v>
      </c>
      <c r="R32" s="4">
        <f t="shared" si="5"/>
        <v>3.7356187470089175</v>
      </c>
    </row>
    <row r="33" spans="1:18" ht="23.1" customHeight="1">
      <c r="C33" s="8">
        <v>4</v>
      </c>
      <c r="E33" s="7">
        <v>24714543.624307401</v>
      </c>
      <c r="G33" s="3">
        <f t="shared" si="6"/>
        <v>7.8859200802714691</v>
      </c>
      <c r="H33" s="4">
        <f t="shared" si="3"/>
        <v>127.14110700570048</v>
      </c>
      <c r="J33" s="7">
        <v>58368</v>
      </c>
      <c r="L33" s="3">
        <f t="shared" si="7"/>
        <v>1.0001730403183862</v>
      </c>
      <c r="M33" s="4">
        <f t="shared" si="4"/>
        <v>2.3192216671049204</v>
      </c>
      <c r="O33" s="7">
        <v>622424.25265444699</v>
      </c>
      <c r="Q33" s="3">
        <f t="shared" si="8"/>
        <v>1.8955618783998762</v>
      </c>
      <c r="R33" s="4">
        <f t="shared" si="5"/>
        <v>6.6585387975844013</v>
      </c>
    </row>
    <row r="34" spans="1:18" ht="23.1" customHeight="1">
      <c r="A34" s="8">
        <v>2022</v>
      </c>
      <c r="C34" s="8">
        <v>1</v>
      </c>
      <c r="E34" s="7">
        <v>22228628.162814699</v>
      </c>
      <c r="G34" s="3">
        <f t="shared" si="6"/>
        <v>9.6433225076169027</v>
      </c>
      <c r="H34" s="4">
        <f t="shared" si="3"/>
        <v>-10.058512506974793</v>
      </c>
      <c r="J34" s="7">
        <v>59219</v>
      </c>
      <c r="L34" s="3">
        <f t="shared" si="7"/>
        <v>0.75885185374235942</v>
      </c>
      <c r="M34" s="4">
        <f t="shared" si="4"/>
        <v>1.4579906798245723</v>
      </c>
      <c r="O34" s="7">
        <v>629855.09200351802</v>
      </c>
      <c r="Q34" s="3">
        <f t="shared" si="8"/>
        <v>6.6551462322116617</v>
      </c>
      <c r="R34" s="4">
        <f t="shared" si="5"/>
        <v>1.1938544035488441</v>
      </c>
    </row>
    <row r="35" spans="1:18" ht="23.1" customHeight="1">
      <c r="C35" s="8">
        <v>2</v>
      </c>
      <c r="E35" s="7">
        <v>23992568.270233601</v>
      </c>
      <c r="G35" s="3">
        <f t="shared" si="6"/>
        <v>61.987442912501422</v>
      </c>
      <c r="H35" s="4">
        <f t="shared" si="3"/>
        <v>7.9354429544586935</v>
      </c>
      <c r="J35" s="7">
        <v>60152</v>
      </c>
      <c r="L35" s="3">
        <f t="shared" si="7"/>
        <v>5.670718853207779</v>
      </c>
      <c r="M35" s="4">
        <f t="shared" si="4"/>
        <v>1.5755078606528361</v>
      </c>
      <c r="O35" s="7">
        <v>638466.56024684501</v>
      </c>
      <c r="Q35" s="3">
        <f t="shared" si="8"/>
        <v>13.494595354411265</v>
      </c>
      <c r="R35" s="4">
        <f t="shared" si="5"/>
        <v>1.3672141977823182</v>
      </c>
    </row>
    <row r="36" spans="1:18" ht="23.1" customHeight="1">
      <c r="C36" s="8">
        <v>3</v>
      </c>
      <c r="E36" s="7">
        <v>25424283.9276512</v>
      </c>
      <c r="G36" s="3">
        <f t="shared" si="6"/>
        <v>133.66403539307788</v>
      </c>
      <c r="H36" s="4">
        <f t="shared" si="3"/>
        <v>5.9673297218199695</v>
      </c>
      <c r="J36" s="7">
        <v>60374</v>
      </c>
      <c r="L36" s="3">
        <f t="shared" si="7"/>
        <v>5.8357437111052679</v>
      </c>
      <c r="M36" s="4">
        <f t="shared" si="4"/>
        <v>0.36906503524405387</v>
      </c>
      <c r="O36" s="7">
        <v>639746.37368629104</v>
      </c>
      <c r="Q36" s="3">
        <f t="shared" si="8"/>
        <v>9.6268551995436056</v>
      </c>
      <c r="R36" s="4">
        <f t="shared" si="5"/>
        <v>0.20045113074540488</v>
      </c>
    </row>
    <row r="37" spans="1:18" ht="23.1" customHeight="1">
      <c r="C37" s="8">
        <v>4</v>
      </c>
      <c r="E37" s="7">
        <v>27020022.8409646</v>
      </c>
      <c r="G37" s="3">
        <f t="shared" si="6"/>
        <v>9.3284312739228668</v>
      </c>
      <c r="H37" s="4">
        <f t="shared" si="3"/>
        <v>6.2764360162682609</v>
      </c>
      <c r="J37" s="7">
        <v>60754</v>
      </c>
      <c r="L37" s="3">
        <f t="shared" si="7"/>
        <v>4.0878563596491224</v>
      </c>
      <c r="M37" s="4">
        <f t="shared" si="4"/>
        <v>0.62941001093186344</v>
      </c>
      <c r="O37" s="7">
        <v>650496.67298868496</v>
      </c>
      <c r="Q37" s="3">
        <f t="shared" si="8"/>
        <v>4.5101745657431858</v>
      </c>
      <c r="R37" s="4">
        <f t="shared" si="5"/>
        <v>1.680400193665732</v>
      </c>
    </row>
    <row r="38" spans="1:18" ht="23.1" customHeight="1">
      <c r="A38" s="8">
        <v>2023</v>
      </c>
      <c r="C38" s="8">
        <v>1</v>
      </c>
      <c r="E38" s="7">
        <v>26761250.3136531</v>
      </c>
      <c r="G38" s="3">
        <f t="shared" si="6"/>
        <v>20.390921642302807</v>
      </c>
      <c r="H38" s="4">
        <f t="shared" si="3"/>
        <v>-0.95770654538152034</v>
      </c>
      <c r="J38" s="7">
        <v>60640</v>
      </c>
      <c r="L38" s="3">
        <f t="shared" si="7"/>
        <v>2.3995677063104681</v>
      </c>
      <c r="M38" s="4">
        <f t="shared" si="4"/>
        <v>-0.18764196596109395</v>
      </c>
      <c r="O38" s="7">
        <v>648856.619111559</v>
      </c>
      <c r="Q38" s="3">
        <f t="shared" si="8"/>
        <v>3.016809318409841</v>
      </c>
      <c r="R38" s="4">
        <f t="shared" si="5"/>
        <v>-0.25212333056074954</v>
      </c>
    </row>
    <row r="39" spans="1:18" ht="23.1" customHeight="1">
      <c r="C39" s="8">
        <v>2</v>
      </c>
      <c r="E39" s="7">
        <v>24273717.9140983</v>
      </c>
      <c r="G39" s="3">
        <f t="shared" si="6"/>
        <v>1.1718197097453142</v>
      </c>
      <c r="H39" s="4">
        <f t="shared" si="3"/>
        <v>-9.2952772026713042</v>
      </c>
      <c r="J39" s="7">
        <v>58263</v>
      </c>
      <c r="L39" s="3">
        <f t="shared" si="7"/>
        <v>-3.1403777098018337</v>
      </c>
      <c r="M39" s="4">
        <f t="shared" si="4"/>
        <v>-3.9198548812664935</v>
      </c>
      <c r="O39" s="7">
        <v>624768.85549711704</v>
      </c>
      <c r="Q39" s="3">
        <f t="shared" si="8"/>
        <v>-2.1454067609166794</v>
      </c>
      <c r="R39" s="4">
        <f t="shared" si="5"/>
        <v>-3.7123399692560621</v>
      </c>
    </row>
    <row r="40" spans="1:18" ht="23.1" customHeight="1">
      <c r="C40" s="8">
        <v>3</v>
      </c>
      <c r="E40" s="7">
        <v>28159356.2453315</v>
      </c>
      <c r="G40" s="3">
        <f t="shared" si="6"/>
        <v>10.757716226987469</v>
      </c>
      <c r="H40" s="4">
        <f t="shared" si="3"/>
        <v>16.007594489579201</v>
      </c>
      <c r="J40" s="7">
        <v>60451</v>
      </c>
      <c r="L40" s="3">
        <f t="shared" si="7"/>
        <v>0.12753834432039923</v>
      </c>
      <c r="M40" s="4">
        <f t="shared" si="4"/>
        <v>3.7553850642775055</v>
      </c>
      <c r="O40" s="7">
        <v>643166.34831160202</v>
      </c>
      <c r="Q40" s="3">
        <f t="shared" si="8"/>
        <v>0.5345828856527568</v>
      </c>
      <c r="R40" s="4">
        <f t="shared" si="5"/>
        <v>2.9446878877863458</v>
      </c>
    </row>
    <row r="41" spans="1:18" ht="23.1" customHeight="1">
      <c r="C41" s="8">
        <v>4</v>
      </c>
      <c r="E41" s="7">
        <v>30675976.990184601</v>
      </c>
      <c r="G41" s="3">
        <f t="shared" si="6"/>
        <v>13.530536856827791</v>
      </c>
      <c r="H41" s="4">
        <f t="shared" si="3"/>
        <v>8.9370677473151758</v>
      </c>
      <c r="J41" s="7">
        <v>61826</v>
      </c>
      <c r="L41" s="3">
        <f t="shared" si="7"/>
        <v>1.7644928728972609</v>
      </c>
      <c r="M41" s="4">
        <f t="shared" si="4"/>
        <v>2.2745694860299981</v>
      </c>
      <c r="O41" s="7">
        <v>649765.66804017301</v>
      </c>
      <c r="Q41" s="3">
        <f t="shared" si="8"/>
        <v>-0.11237643155858068</v>
      </c>
      <c r="R41" s="4">
        <f t="shared" si="5"/>
        <v>1.0260673223801309</v>
      </c>
    </row>
    <row r="42" spans="1:18" ht="23.1" customHeight="1">
      <c r="A42" s="8">
        <v>2024</v>
      </c>
      <c r="C42" s="8">
        <v>1</v>
      </c>
      <c r="E42" s="7">
        <v>28084924.132459</v>
      </c>
      <c r="G42" s="3">
        <f t="shared" si="6"/>
        <v>4.9462330918469188</v>
      </c>
      <c r="H42" s="4">
        <f t="shared" si="3"/>
        <v>-8.4465210628977268</v>
      </c>
      <c r="J42" s="7">
        <v>57799</v>
      </c>
      <c r="L42" s="3">
        <f t="shared" si="7"/>
        <v>-4.6850263852242779</v>
      </c>
      <c r="M42" s="4">
        <f t="shared" si="4"/>
        <v>-6.5134409471743311</v>
      </c>
      <c r="O42" s="7">
        <v>611501.79669827595</v>
      </c>
      <c r="Q42" s="3">
        <f t="shared" si="8"/>
        <v>-5.7570226322774971</v>
      </c>
      <c r="R42" s="4">
        <f t="shared" si="5"/>
        <v>-5.8888724387837765</v>
      </c>
    </row>
    <row r="43" spans="1:18" ht="23.1" customHeight="1">
      <c r="C43" s="8">
        <v>2</v>
      </c>
      <c r="E43" s="7">
        <v>26788836.514022999</v>
      </c>
      <c r="G43" s="3">
        <f t="shared" si="6"/>
        <v>10.361488952064924</v>
      </c>
      <c r="H43" s="4">
        <f t="shared" si="3"/>
        <v>-4.614887376313237</v>
      </c>
      <c r="J43" s="7">
        <v>55419</v>
      </c>
      <c r="L43" s="3">
        <f t="shared" si="7"/>
        <v>-4.8813140415014722</v>
      </c>
      <c r="M43" s="4">
        <f t="shared" si="4"/>
        <v>-4.1177182996245616</v>
      </c>
      <c r="O43" s="7">
        <v>585830.86422252201</v>
      </c>
      <c r="Q43" s="3">
        <f t="shared" si="8"/>
        <v>-6.2323835338451321</v>
      </c>
      <c r="R43" s="4">
        <f t="shared" si="5"/>
        <v>-4.198014235503611</v>
      </c>
    </row>
    <row r="44" spans="1:18" ht="23.1" customHeight="1">
      <c r="C44" s="8">
        <v>3</v>
      </c>
      <c r="E44" s="7">
        <v>28368144.583640099</v>
      </c>
      <c r="G44" s="3">
        <f t="shared" si="6"/>
        <v>0.74145281053152878</v>
      </c>
      <c r="H44" s="4">
        <f t="shared" si="3"/>
        <v>5.8953962737067211</v>
      </c>
      <c r="J44" s="7">
        <v>54790</v>
      </c>
      <c r="L44" s="3">
        <f t="shared" si="7"/>
        <v>-9.3646093530297296</v>
      </c>
      <c r="M44" s="4">
        <f t="shared" si="4"/>
        <v>-1.1349898049405449</v>
      </c>
      <c r="O44" s="7">
        <v>611357.77646064095</v>
      </c>
      <c r="Q44" s="3">
        <f t="shared" si="8"/>
        <v>-4.9456212898051692</v>
      </c>
      <c r="R44" s="4">
        <f t="shared" si="5"/>
        <v>4.3573860301806766</v>
      </c>
    </row>
    <row r="45" spans="1:18" ht="23.1" customHeight="1">
      <c r="C45" s="8">
        <v>4</v>
      </c>
      <c r="E45" s="7">
        <v>30224418.358934961</v>
      </c>
      <c r="G45" s="3">
        <f t="shared" si="6"/>
        <v>-1.4720268938594017</v>
      </c>
      <c r="H45" s="4">
        <f t="shared" si="3"/>
        <v>6.5435149268287862</v>
      </c>
      <c r="J45" s="7">
        <v>58086</v>
      </c>
      <c r="L45" s="3">
        <f t="shared" si="7"/>
        <v>-6.0492349496975351</v>
      </c>
      <c r="M45" s="4">
        <f t="shared" si="4"/>
        <v>6.0156962949443393</v>
      </c>
      <c r="O45" s="7">
        <v>615834.0355530259</v>
      </c>
      <c r="Q45" s="3">
        <f t="shared" si="8"/>
        <v>-5.2221337870146156</v>
      </c>
      <c r="R45" s="4">
        <f t="shared" si="5"/>
        <v>0.73218322637516042</v>
      </c>
    </row>
    <row r="46" spans="1:18" ht="23.1" customHeight="1">
      <c r="A46" s="8">
        <v>2025</v>
      </c>
      <c r="C46" s="62">
        <v>1</v>
      </c>
      <c r="E46" s="7">
        <v>26156343.977588553</v>
      </c>
      <c r="G46" s="3">
        <f t="shared" si="6"/>
        <v>-6.8669587490232882</v>
      </c>
      <c r="H46" s="4">
        <f t="shared" si="3"/>
        <v>-13.459562175970873</v>
      </c>
      <c r="J46" s="7">
        <v>54808</v>
      </c>
      <c r="L46" s="3">
        <f t="shared" si="7"/>
        <v>-5.1748300143601096</v>
      </c>
      <c r="M46" s="4">
        <f t="shared" si="4"/>
        <v>-5.6433564025754945</v>
      </c>
      <c r="O46" s="7">
        <v>601650.66094177274</v>
      </c>
      <c r="Q46" s="3">
        <f t="shared" si="8"/>
        <v>-1.6109741311788661</v>
      </c>
      <c r="R46" s="4">
        <f t="shared" si="5"/>
        <v>-2.303116390524973</v>
      </c>
    </row>
    <row r="47" spans="1:18" ht="23.1" customHeight="1">
      <c r="A47" s="61"/>
      <c r="B47" s="13"/>
      <c r="C47" s="61">
        <v>2</v>
      </c>
      <c r="D47" s="13"/>
      <c r="E47" s="64">
        <v>26662732.018750634</v>
      </c>
      <c r="F47" s="13"/>
      <c r="G47" s="65">
        <f t="shared" si="6"/>
        <v>-0.47073524528157273</v>
      </c>
      <c r="H47" s="4">
        <f t="shared" si="3"/>
        <v>1.9360046709737677</v>
      </c>
      <c r="I47" s="13"/>
      <c r="J47" s="64">
        <v>55198</v>
      </c>
      <c r="K47" s="13"/>
      <c r="L47" s="65">
        <f t="shared" si="7"/>
        <v>-0.39878020173587103</v>
      </c>
      <c r="M47" s="4">
        <f t="shared" si="4"/>
        <v>0.71157495256166658</v>
      </c>
      <c r="N47" s="13"/>
      <c r="O47" s="64">
        <v>588882.37695495668</v>
      </c>
      <c r="P47" s="66"/>
      <c r="Q47" s="65">
        <f t="shared" si="8"/>
        <v>0.52088630333337882</v>
      </c>
      <c r="R47" s="4">
        <f t="shared" si="5"/>
        <v>-2.1222089188483007</v>
      </c>
    </row>
    <row r="48" spans="1:18" ht="23.1" customHeight="1">
      <c r="A48" s="70"/>
      <c r="B48" s="13"/>
      <c r="C48" s="70">
        <v>3</v>
      </c>
      <c r="D48" s="13"/>
      <c r="E48" s="64">
        <v>28831045.022491354</v>
      </c>
      <c r="F48" s="13"/>
      <c r="G48" s="65">
        <f t="shared" ref="G48:G49" si="9">(E48/E44-1)*100</f>
        <v>1.63176141987873</v>
      </c>
      <c r="H48" s="4">
        <f t="shared" ref="H48:H49" si="10">(E48/E47-1)*100</f>
        <v>8.1323736900474017</v>
      </c>
      <c r="I48" s="13"/>
      <c r="J48" s="64">
        <v>58134</v>
      </c>
      <c r="K48" s="13"/>
      <c r="L48" s="65">
        <f t="shared" ref="L48:L49" si="11">(J48/J44-1)*100</f>
        <v>6.103303522540604</v>
      </c>
      <c r="M48" s="4">
        <f t="shared" ref="M48:M49" si="12">(J48/J47-1)*100</f>
        <v>5.319033298307918</v>
      </c>
      <c r="N48" s="13"/>
      <c r="O48" s="64">
        <v>633913.04908181773</v>
      </c>
      <c r="P48" s="66"/>
      <c r="Q48" s="65">
        <f t="shared" ref="Q48:Q49" si="13">(O48/O44-1)*100</f>
        <v>3.6893736351497841</v>
      </c>
      <c r="R48" s="4">
        <f t="shared" ref="R48:R49" si="14">(O48/O47-1)*100</f>
        <v>7.6468024666843437</v>
      </c>
    </row>
    <row r="49" spans="1:18" ht="23.1" customHeight="1" thickBot="1">
      <c r="A49" s="27"/>
      <c r="B49" s="23"/>
      <c r="C49" s="27" t="s">
        <v>121</v>
      </c>
      <c r="D49" s="23"/>
      <c r="E49" s="24">
        <v>33711112.570074514</v>
      </c>
      <c r="F49" s="23"/>
      <c r="G49" s="32">
        <f t="shared" si="9"/>
        <v>11.536017566104185</v>
      </c>
      <c r="H49" s="33">
        <f t="shared" si="10"/>
        <v>16.926433099376649</v>
      </c>
      <c r="I49" s="23"/>
      <c r="J49" s="24">
        <v>59886</v>
      </c>
      <c r="K49" s="23"/>
      <c r="L49" s="32">
        <f t="shared" si="11"/>
        <v>3.098853424233039</v>
      </c>
      <c r="M49" s="33">
        <f t="shared" si="12"/>
        <v>3.0137269068015282</v>
      </c>
      <c r="N49" s="23"/>
      <c r="O49" s="24">
        <v>660440.11884680088</v>
      </c>
      <c r="P49" s="25"/>
      <c r="Q49" s="32">
        <f t="shared" si="13"/>
        <v>7.243198770869852</v>
      </c>
      <c r="R49" s="33">
        <f t="shared" si="14"/>
        <v>4.1846543155099836</v>
      </c>
    </row>
    <row r="52" spans="1:18" ht="23.1" customHeight="1">
      <c r="A52" s="70"/>
      <c r="B52" s="13"/>
      <c r="C52" s="70"/>
      <c r="D52" s="13"/>
      <c r="E52" s="64"/>
      <c r="F52" s="13"/>
      <c r="G52" s="65"/>
      <c r="H52" s="4"/>
      <c r="I52" s="13"/>
      <c r="J52" s="64"/>
      <c r="K52" s="13"/>
      <c r="L52" s="65"/>
      <c r="M52" s="4"/>
      <c r="N52" s="13"/>
      <c r="O52" s="64"/>
      <c r="P52" s="66"/>
      <c r="Q52" s="65"/>
      <c r="R52" s="4"/>
    </row>
  </sheetData>
  <sheetProtection algorithmName="SHA-512" hashValue="J3gEE8iwc/yNxoUUa2iuHkqPDvU+vc3AjGbtoEXE6KJ8hfmH3ctUhiNU0U/IoXLbjjZDZp6naC3n9jPQXbQyoA==" saltValue="WsvbWfeUvhvNUE/vHZzEWQ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&amp;C&amp;"Arial,Bold"&amp;[38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1A34-9B09-4BD8-813A-D8C48CEC18BA}">
  <sheetPr codeName="Sheet27">
    <tabColor rgb="FF7030A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452</v>
      </c>
      <c r="B11" s="35"/>
      <c r="C11" s="35" t="s">
        <v>75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76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19321033.27798092</v>
      </c>
      <c r="F14" s="5"/>
      <c r="G14" s="29"/>
      <c r="H14" s="5"/>
      <c r="I14" s="5"/>
      <c r="J14" s="34">
        <f>J25</f>
        <v>92983</v>
      </c>
      <c r="K14" s="5"/>
      <c r="L14" s="29"/>
      <c r="M14" s="5"/>
      <c r="N14" s="5"/>
      <c r="O14" s="34">
        <f>+O22+O23+O24+O25</f>
        <v>1725840.2404366522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16569036.65163831</v>
      </c>
      <c r="F15" s="5"/>
      <c r="G15" s="29">
        <f t="shared" ref="G15:G16" si="0">((E15/E14)-1)*100</f>
        <v>-14.243527179671611</v>
      </c>
      <c r="H15" s="5"/>
      <c r="I15" s="5"/>
      <c r="J15" s="34">
        <f>J29</f>
        <v>91123</v>
      </c>
      <c r="K15" s="5"/>
      <c r="L15" s="29">
        <f t="shared" ref="L15:L16" si="1">((J15/J14)-1)*100</f>
        <v>-2.0003656582386009</v>
      </c>
      <c r="M15" s="5"/>
      <c r="N15" s="5"/>
      <c r="O15" s="34">
        <f>+O26+O27+O28+O29</f>
        <v>1756925.0648982138</v>
      </c>
      <c r="P15" s="1"/>
      <c r="Q15" s="29">
        <f t="shared" ref="Q15:Q16" si="2">((O15/O14)-1)*100</f>
        <v>1.8011414807257431</v>
      </c>
      <c r="R15" s="5"/>
    </row>
    <row r="16" spans="1:19" ht="23.1" customHeight="1">
      <c r="A16" s="8">
        <v>2021</v>
      </c>
      <c r="E16" s="34">
        <f>+E30+E31+E32+E33</f>
        <v>14214014.2178794</v>
      </c>
      <c r="F16" s="5"/>
      <c r="G16" s="29">
        <f t="shared" si="0"/>
        <v>-14.21339383376915</v>
      </c>
      <c r="H16" s="5"/>
      <c r="I16" s="5"/>
      <c r="J16" s="34">
        <f>J33</f>
        <v>96135</v>
      </c>
      <c r="K16" s="5"/>
      <c r="L16" s="29">
        <f t="shared" si="1"/>
        <v>5.5002578931773627</v>
      </c>
      <c r="M16" s="5"/>
      <c r="N16" s="5"/>
      <c r="O16" s="34">
        <f>+O30+O31+O32+O33</f>
        <v>1768922.6395134511</v>
      </c>
      <c r="P16" s="1"/>
      <c r="Q16" s="29">
        <f t="shared" si="2"/>
        <v>0.68287343922277532</v>
      </c>
      <c r="R16" s="5"/>
    </row>
    <row r="17" spans="1:18" ht="23.1" customHeight="1">
      <c r="A17" s="8">
        <v>2022</v>
      </c>
      <c r="E17" s="34">
        <f>+E34+E35+E36+E37</f>
        <v>24233166.170918912</v>
      </c>
      <c r="F17" s="5"/>
      <c r="G17" s="29">
        <f>((E17/E16)-1)*100</f>
        <v>70.487842487428438</v>
      </c>
      <c r="H17" s="5"/>
      <c r="I17" s="5"/>
      <c r="J17" s="34">
        <f>J37</f>
        <v>98354</v>
      </c>
      <c r="K17" s="5"/>
      <c r="L17" s="29">
        <f>((J17/J16)-1)*100</f>
        <v>2.308212409632282</v>
      </c>
      <c r="M17" s="5"/>
      <c r="N17" s="5"/>
      <c r="O17" s="34">
        <f>+O34+O35+O36+O37</f>
        <v>2025234.634253877</v>
      </c>
      <c r="P17" s="1"/>
      <c r="Q17" s="29">
        <f>((O17/O16)-1)*100</f>
        <v>14.48972323690343</v>
      </c>
      <c r="R17" s="5"/>
    </row>
    <row r="18" spans="1:18" ht="23.1" customHeight="1">
      <c r="A18" s="8">
        <v>2023</v>
      </c>
      <c r="E18" s="34">
        <f>+E38+E39+E40+E41</f>
        <v>28745680.659979131</v>
      </c>
      <c r="F18" s="5"/>
      <c r="G18" s="29">
        <f>((E18/E17)-1)*100</f>
        <v>18.621233631763225</v>
      </c>
      <c r="H18" s="5"/>
      <c r="I18" s="5"/>
      <c r="J18" s="34">
        <f>J41</f>
        <v>104362</v>
      </c>
      <c r="K18" s="5"/>
      <c r="L18" s="29">
        <f>((J18/J17)-1)*100</f>
        <v>6.1085466783252329</v>
      </c>
      <c r="M18" s="5"/>
      <c r="N18" s="5"/>
      <c r="O18" s="34">
        <f>+O38+O39+O40+O41</f>
        <v>2160208.0979911657</v>
      </c>
      <c r="P18" s="1"/>
      <c r="Q18" s="29">
        <f>((O18/O17)-1)*100</f>
        <v>6.664584016805275</v>
      </c>
      <c r="R18" s="5"/>
    </row>
    <row r="19" spans="1:18" ht="23.1" customHeight="1">
      <c r="A19" s="8">
        <v>2024</v>
      </c>
      <c r="E19" s="34">
        <f>+E42+E43+E44+E45</f>
        <v>31797831.483089548</v>
      </c>
      <c r="F19" s="5"/>
      <c r="G19" s="29">
        <f>((E19/E18)-1)*100</f>
        <v>10.617771967945577</v>
      </c>
      <c r="H19" s="5"/>
      <c r="I19" s="5"/>
      <c r="J19" s="34">
        <f>J45</f>
        <v>107002</v>
      </c>
      <c r="K19" s="5"/>
      <c r="L19" s="29">
        <f>((J19/J18)-1)*100</f>
        <v>2.5296563883405732</v>
      </c>
      <c r="M19" s="5"/>
      <c r="N19" s="5"/>
      <c r="O19" s="34">
        <f>+O42+O43+O44+O45</f>
        <v>2310434.2524112118</v>
      </c>
      <c r="P19" s="1"/>
      <c r="Q19" s="29">
        <f>((O19/O18)-1)*100</f>
        <v>6.9542445729994906</v>
      </c>
      <c r="R19" s="5"/>
    </row>
    <row r="20" spans="1:18" ht="23.1" customHeight="1">
      <c r="A20" s="73">
        <v>2025</v>
      </c>
      <c r="C20" s="73"/>
      <c r="E20" s="34">
        <f>+E46+E47+E48+E49</f>
        <v>33519209.422885492</v>
      </c>
      <c r="F20" s="5"/>
      <c r="G20" s="29">
        <f>((E20/E19)-1)*100</f>
        <v>5.4135073352765906</v>
      </c>
      <c r="H20" s="5"/>
      <c r="I20" s="5"/>
      <c r="J20" s="34">
        <f>J49</f>
        <v>113029</v>
      </c>
      <c r="K20" s="5"/>
      <c r="L20" s="29">
        <f>((J20/J19)-1)*100</f>
        <v>5.632604998037416</v>
      </c>
      <c r="M20" s="5"/>
      <c r="N20" s="5"/>
      <c r="O20" s="34">
        <f>+O46+O47+O48+O49</f>
        <v>2404346.2277440182</v>
      </c>
      <c r="P20" s="1"/>
      <c r="Q20" s="29">
        <f>((O20/O19)-1)*100</f>
        <v>4.0646893645555293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4665015</v>
      </c>
      <c r="G22" s="3">
        <f>(E22/E16-1)*100</f>
        <v>-67.180172128067724</v>
      </c>
      <c r="H22" s="4">
        <f>(E22/E19-1)*100</f>
        <v>-85.329141069003683</v>
      </c>
      <c r="J22" s="7">
        <v>92634</v>
      </c>
      <c r="L22" s="3">
        <f>(J22/J16-1)*100</f>
        <v>-3.6417537837416081</v>
      </c>
      <c r="M22" s="4">
        <f>(J22/J19-1)*100</f>
        <v>-13.42778639651595</v>
      </c>
      <c r="O22" s="7">
        <v>419716</v>
      </c>
      <c r="Q22" s="3">
        <f>(O22/O16-1)*100</f>
        <v>-76.272789401607497</v>
      </c>
      <c r="R22" s="4">
        <f>(O22/O19-1)*100</f>
        <v>-81.833891201968783</v>
      </c>
    </row>
    <row r="23" spans="1:18" ht="23.1" hidden="1" customHeight="1">
      <c r="C23" s="8">
        <v>2</v>
      </c>
      <c r="E23" s="7">
        <v>4853228.5159670701</v>
      </c>
      <c r="G23" s="3">
        <f>(E23/E17-1)*100</f>
        <v>-79.972784069003737</v>
      </c>
      <c r="H23" s="4">
        <f t="shared" ref="H23:H47" si="3">(E23/E22-1)*100</f>
        <v>4.0345747219906025</v>
      </c>
      <c r="J23" s="7">
        <v>92428</v>
      </c>
      <c r="L23" s="3">
        <f>(J23/J17-1)*100</f>
        <v>-6.0251743701323797</v>
      </c>
      <c r="M23" s="4">
        <f t="shared" ref="M23:M47" si="4">(J23/J22-1)*100</f>
        <v>-0.22238055141741153</v>
      </c>
      <c r="O23" s="7">
        <v>427723.02523431502</v>
      </c>
      <c r="Q23" s="3">
        <f>(O23/O17-1)*100</f>
        <v>-78.88032240808019</v>
      </c>
      <c r="R23" s="4">
        <f t="shared" ref="R23:R47" si="5">(O23/O22-1)*100</f>
        <v>1.9077245647807217</v>
      </c>
    </row>
    <row r="24" spans="1:18" ht="23.1" hidden="1" customHeight="1">
      <c r="C24" s="8">
        <v>3</v>
      </c>
      <c r="E24" s="7">
        <v>4983792.5538108097</v>
      </c>
      <c r="G24" s="3">
        <f>(E24/E18-1)*100</f>
        <v>-82.662464622904395</v>
      </c>
      <c r="H24" s="4">
        <f t="shared" si="3"/>
        <v>2.690251188753745</v>
      </c>
      <c r="J24" s="7">
        <v>92506</v>
      </c>
      <c r="L24" s="3">
        <f>(J24/J18-1)*100</f>
        <v>-11.360456871274982</v>
      </c>
      <c r="M24" s="4">
        <f t="shared" si="4"/>
        <v>8.439001168476512E-2</v>
      </c>
      <c r="O24" s="7">
        <v>431120.02876281599</v>
      </c>
      <c r="Q24" s="3">
        <f>(O24/O18-1)*100</f>
        <v>-80.04266213223967</v>
      </c>
      <c r="R24" s="4">
        <f t="shared" si="5"/>
        <v>0.79420637377189962</v>
      </c>
    </row>
    <row r="25" spans="1:18" ht="23.1" hidden="1" customHeight="1">
      <c r="C25" s="8">
        <v>4</v>
      </c>
      <c r="E25" s="7">
        <v>4818997.2082030401</v>
      </c>
      <c r="G25" s="3">
        <f>(E25/E19-1)*100</f>
        <v>-84.844887266083418</v>
      </c>
      <c r="H25" s="4">
        <f t="shared" si="3"/>
        <v>-3.3066253024869652</v>
      </c>
      <c r="J25" s="7">
        <v>92983</v>
      </c>
      <c r="L25" s="3">
        <f>(J25/J19-1)*100</f>
        <v>-13.101624268705258</v>
      </c>
      <c r="M25" s="4">
        <f t="shared" si="4"/>
        <v>0.51564222861220088</v>
      </c>
      <c r="O25" s="7">
        <v>447281.18643952103</v>
      </c>
      <c r="Q25" s="3">
        <f>(O25/O19-1)*100</f>
        <v>-80.640817371334833</v>
      </c>
      <c r="R25" s="4">
        <f t="shared" si="5"/>
        <v>3.7486445997609197</v>
      </c>
    </row>
    <row r="26" spans="1:18" ht="23.1" customHeight="1">
      <c r="A26" s="8">
        <v>2020</v>
      </c>
      <c r="C26" s="8">
        <v>1</v>
      </c>
      <c r="E26" s="7">
        <v>4622560.2846251503</v>
      </c>
      <c r="G26" s="3">
        <f t="shared" ref="G26:G47" si="6">(E26/E22-1)*100</f>
        <v>-0.91006599924865483</v>
      </c>
      <c r="H26" s="4">
        <f t="shared" si="3"/>
        <v>-4.0763029130523094</v>
      </c>
      <c r="J26" s="7">
        <v>92706</v>
      </c>
      <c r="L26" s="3">
        <f t="shared" ref="L26:L47" si="7">(J26/J22-1)*100</f>
        <v>7.7725241272097456E-2</v>
      </c>
      <c r="M26" s="4">
        <f t="shared" si="4"/>
        <v>-0.29790391792048343</v>
      </c>
      <c r="O26" s="7">
        <v>430989.13863349799</v>
      </c>
      <c r="Q26" s="3">
        <f t="shared" ref="Q26:Q47" si="8">(O26/O22-1)*100</f>
        <v>2.6858968048628196</v>
      </c>
      <c r="R26" s="4">
        <f t="shared" si="5"/>
        <v>-3.6424621244886546</v>
      </c>
    </row>
    <row r="27" spans="1:18" ht="23.1" customHeight="1">
      <c r="C27" s="8">
        <v>2</v>
      </c>
      <c r="E27" s="7">
        <v>2604518.1529771499</v>
      </c>
      <c r="G27" s="3">
        <f t="shared" si="6"/>
        <v>-46.334318600323208</v>
      </c>
      <c r="H27" s="4">
        <f t="shared" si="3"/>
        <v>-43.6563723865344</v>
      </c>
      <c r="J27" s="7">
        <v>90949</v>
      </c>
      <c r="L27" s="3">
        <f t="shared" si="7"/>
        <v>-1.6001644523304659</v>
      </c>
      <c r="M27" s="4">
        <f t="shared" si="4"/>
        <v>-1.8952387116260017</v>
      </c>
      <c r="O27" s="7">
        <v>434879.33401221299</v>
      </c>
      <c r="Q27" s="3">
        <f t="shared" si="8"/>
        <v>1.6731174979363272</v>
      </c>
      <c r="R27" s="4">
        <f t="shared" si="5"/>
        <v>0.9026202820445306</v>
      </c>
    </row>
    <row r="28" spans="1:18" ht="23.1" customHeight="1">
      <c r="C28" s="8">
        <v>3</v>
      </c>
      <c r="E28" s="7">
        <v>4795254.3210173799</v>
      </c>
      <c r="G28" s="3">
        <f t="shared" si="6"/>
        <v>-3.7830272981419721</v>
      </c>
      <c r="H28" s="4">
        <f t="shared" si="3"/>
        <v>84.112916069948</v>
      </c>
      <c r="J28" s="7">
        <v>91304</v>
      </c>
      <c r="L28" s="3">
        <f t="shared" si="7"/>
        <v>-1.2993751756642857</v>
      </c>
      <c r="M28" s="4">
        <f t="shared" si="4"/>
        <v>0.39032864572452475</v>
      </c>
      <c r="O28" s="7">
        <v>439301.68810315197</v>
      </c>
      <c r="Q28" s="3">
        <f t="shared" si="8"/>
        <v>1.8977683230850806</v>
      </c>
      <c r="R28" s="4">
        <f t="shared" si="5"/>
        <v>1.0169152095911738</v>
      </c>
    </row>
    <row r="29" spans="1:18" ht="23.1" customHeight="1">
      <c r="C29" s="8">
        <v>4</v>
      </c>
      <c r="E29" s="7">
        <v>4546703.8930186303</v>
      </c>
      <c r="G29" s="3">
        <f t="shared" si="6"/>
        <v>-5.6504144621811303</v>
      </c>
      <c r="H29" s="4">
        <f t="shared" si="3"/>
        <v>-5.1832585168499641</v>
      </c>
      <c r="J29" s="7">
        <v>91123</v>
      </c>
      <c r="L29" s="3">
        <f t="shared" si="7"/>
        <v>-2.0003656582386009</v>
      </c>
      <c r="M29" s="4">
        <f t="shared" si="4"/>
        <v>-0.19823885043371847</v>
      </c>
      <c r="O29" s="7">
        <v>451754.904149351</v>
      </c>
      <c r="Q29" s="3">
        <f t="shared" si="8"/>
        <v>1.0002025225880784</v>
      </c>
      <c r="R29" s="4">
        <f t="shared" si="5"/>
        <v>2.8347753681462917</v>
      </c>
    </row>
    <row r="30" spans="1:18" ht="23.1" customHeight="1">
      <c r="A30" s="8">
        <v>2021</v>
      </c>
      <c r="C30" s="8">
        <v>1</v>
      </c>
      <c r="E30" s="7">
        <v>4467151.9393267399</v>
      </c>
      <c r="G30" s="3">
        <f t="shared" si="6"/>
        <v>-3.3619538898239099</v>
      </c>
      <c r="H30" s="4">
        <f t="shared" si="3"/>
        <v>-1.7496620752902037</v>
      </c>
      <c r="J30" s="7">
        <v>91037</v>
      </c>
      <c r="L30" s="3">
        <f t="shared" si="7"/>
        <v>-1.8003149742195745</v>
      </c>
      <c r="M30" s="4">
        <f t="shared" si="4"/>
        <v>-9.4377928733690997E-2</v>
      </c>
      <c r="O30" s="7">
        <v>435948.64456813899</v>
      </c>
      <c r="Q30" s="3">
        <f t="shared" si="8"/>
        <v>1.1507264313819432</v>
      </c>
      <c r="R30" s="4">
        <f t="shared" si="5"/>
        <v>-3.4988573308296522</v>
      </c>
    </row>
    <row r="31" spans="1:18" ht="23.1" customHeight="1">
      <c r="C31" s="8">
        <v>2</v>
      </c>
      <c r="E31" s="7">
        <v>3051887.75131283</v>
      </c>
      <c r="G31" s="3">
        <f t="shared" si="6"/>
        <v>17.176674227603471</v>
      </c>
      <c r="H31" s="4">
        <f t="shared" si="3"/>
        <v>-31.681577148844621</v>
      </c>
      <c r="J31" s="7">
        <v>89039</v>
      </c>
      <c r="L31" s="3">
        <f t="shared" si="7"/>
        <v>-2.1000780657291496</v>
      </c>
      <c r="M31" s="4">
        <f t="shared" si="4"/>
        <v>-2.1947120401594966</v>
      </c>
      <c r="O31" s="7">
        <v>427192.82523461903</v>
      </c>
      <c r="Q31" s="3">
        <f t="shared" si="8"/>
        <v>-1.7675038054068781</v>
      </c>
      <c r="R31" s="4">
        <f t="shared" si="5"/>
        <v>-2.0084520143866191</v>
      </c>
    </row>
    <row r="32" spans="1:18" ht="23.1" customHeight="1">
      <c r="C32" s="8">
        <v>3</v>
      </c>
      <c r="E32" s="7">
        <v>2194322.2128800601</v>
      </c>
      <c r="G32" s="3">
        <f t="shared" si="6"/>
        <v>-54.239711473436422</v>
      </c>
      <c r="H32" s="4">
        <f t="shared" si="3"/>
        <v>-28.099511132539888</v>
      </c>
      <c r="J32" s="7">
        <v>90482</v>
      </c>
      <c r="L32" s="3">
        <f t="shared" si="7"/>
        <v>-0.90028914395864357</v>
      </c>
      <c r="M32" s="4">
        <f t="shared" si="4"/>
        <v>1.6206381473286902</v>
      </c>
      <c r="O32" s="7">
        <v>432440.82251548598</v>
      </c>
      <c r="Q32" s="3">
        <f t="shared" si="8"/>
        <v>-1.5617662698475643</v>
      </c>
      <c r="R32" s="4">
        <f t="shared" si="5"/>
        <v>1.2284844152016694</v>
      </c>
    </row>
    <row r="33" spans="1:18" ht="23.1" customHeight="1">
      <c r="C33" s="8">
        <v>4</v>
      </c>
      <c r="E33" s="7">
        <v>4500652.3143597702</v>
      </c>
      <c r="G33" s="3">
        <f t="shared" si="6"/>
        <v>-1.0128563403825619</v>
      </c>
      <c r="H33" s="4">
        <f t="shared" si="3"/>
        <v>105.10444126857008</v>
      </c>
      <c r="J33" s="7">
        <v>96135</v>
      </c>
      <c r="L33" s="3">
        <f t="shared" si="7"/>
        <v>5.5002578931773627</v>
      </c>
      <c r="M33" s="4">
        <f t="shared" si="4"/>
        <v>6.2476514665900318</v>
      </c>
      <c r="O33" s="7">
        <v>473340.34719520702</v>
      </c>
      <c r="Q33" s="3">
        <f t="shared" si="8"/>
        <v>4.7781314264869312</v>
      </c>
      <c r="R33" s="4">
        <f t="shared" si="5"/>
        <v>9.4578315807029014</v>
      </c>
    </row>
    <row r="34" spans="1:18" ht="23.1" customHeight="1">
      <c r="A34" s="8">
        <v>2022</v>
      </c>
      <c r="C34" s="8">
        <v>1</v>
      </c>
      <c r="E34" s="7">
        <v>5674160.8828864601</v>
      </c>
      <c r="G34" s="3">
        <f t="shared" si="6"/>
        <v>27.019652788922887</v>
      </c>
      <c r="H34" s="4">
        <f t="shared" si="3"/>
        <v>26.07418850779688</v>
      </c>
      <c r="J34" s="7">
        <v>96423</v>
      </c>
      <c r="L34" s="3">
        <f t="shared" si="7"/>
        <v>5.9162757999494664</v>
      </c>
      <c r="M34" s="4">
        <f t="shared" si="4"/>
        <v>0.29957871742860576</v>
      </c>
      <c r="O34" s="7">
        <v>489260.45853586699</v>
      </c>
      <c r="Q34" s="3">
        <f t="shared" si="8"/>
        <v>12.228920684118648</v>
      </c>
      <c r="R34" s="4">
        <f t="shared" si="5"/>
        <v>3.3633539661250156</v>
      </c>
    </row>
    <row r="35" spans="1:18" ht="23.1" customHeight="1">
      <c r="C35" s="8">
        <v>2</v>
      </c>
      <c r="E35" s="7">
        <v>5952549.6443533301</v>
      </c>
      <c r="G35" s="3">
        <f t="shared" si="6"/>
        <v>95.044842058582361</v>
      </c>
      <c r="H35" s="4">
        <f t="shared" si="3"/>
        <v>4.9062542852195801</v>
      </c>
      <c r="J35" s="7">
        <v>97825</v>
      </c>
      <c r="L35" s="3">
        <f t="shared" si="7"/>
        <v>9.8675861139500665</v>
      </c>
      <c r="M35" s="4">
        <f t="shared" si="4"/>
        <v>1.4540099353888669</v>
      </c>
      <c r="O35" s="7">
        <v>506154.42404982302</v>
      </c>
      <c r="Q35" s="3">
        <f t="shared" si="8"/>
        <v>18.48383075531228</v>
      </c>
      <c r="R35" s="4">
        <f t="shared" si="5"/>
        <v>3.4529595063766072</v>
      </c>
    </row>
    <row r="36" spans="1:18" ht="23.1" customHeight="1">
      <c r="C36" s="8">
        <v>3</v>
      </c>
      <c r="E36" s="7">
        <v>6163367.2036223495</v>
      </c>
      <c r="G36" s="3">
        <f t="shared" si="6"/>
        <v>180.87794798070684</v>
      </c>
      <c r="H36" s="4">
        <f t="shared" si="3"/>
        <v>3.541634624904022</v>
      </c>
      <c r="J36" s="7">
        <v>97913</v>
      </c>
      <c r="L36" s="3">
        <f t="shared" si="7"/>
        <v>8.2126831856059734</v>
      </c>
      <c r="M36" s="4">
        <f t="shared" si="4"/>
        <v>8.9956555072823186E-2</v>
      </c>
      <c r="O36" s="7">
        <v>511088.210137129</v>
      </c>
      <c r="Q36" s="3">
        <f t="shared" si="8"/>
        <v>18.186855524914414</v>
      </c>
      <c r="R36" s="4">
        <f t="shared" si="5"/>
        <v>0.9747590563033981</v>
      </c>
    </row>
    <row r="37" spans="1:18" ht="23.1" customHeight="1">
      <c r="C37" s="8">
        <v>4</v>
      </c>
      <c r="E37" s="7">
        <v>6443088.4400567701</v>
      </c>
      <c r="G37" s="3">
        <f t="shared" si="6"/>
        <v>43.158990964475706</v>
      </c>
      <c r="H37" s="4">
        <f t="shared" si="3"/>
        <v>4.5384483382723273</v>
      </c>
      <c r="J37" s="7">
        <v>98354</v>
      </c>
      <c r="L37" s="3">
        <f t="shared" si="7"/>
        <v>2.308212409632282</v>
      </c>
      <c r="M37" s="4">
        <f t="shared" si="4"/>
        <v>0.45039984476014094</v>
      </c>
      <c r="O37" s="7">
        <v>518731.54153105803</v>
      </c>
      <c r="Q37" s="3">
        <f t="shared" si="8"/>
        <v>9.589546846115681</v>
      </c>
      <c r="R37" s="4">
        <f t="shared" si="5"/>
        <v>1.4955014109752751</v>
      </c>
    </row>
    <row r="38" spans="1:18" ht="23.1" customHeight="1">
      <c r="A38" s="8">
        <v>2023</v>
      </c>
      <c r="C38" s="8">
        <v>1</v>
      </c>
      <c r="E38" s="7">
        <v>6786725.9515887499</v>
      </c>
      <c r="G38" s="3">
        <f t="shared" si="6"/>
        <v>19.607570029567523</v>
      </c>
      <c r="H38" s="4">
        <f t="shared" si="3"/>
        <v>5.3334284439676471</v>
      </c>
      <c r="J38" s="7">
        <v>99103</v>
      </c>
      <c r="L38" s="3">
        <f t="shared" si="7"/>
        <v>2.779419847961595</v>
      </c>
      <c r="M38" s="4">
        <f t="shared" si="4"/>
        <v>0.76153486385912572</v>
      </c>
      <c r="O38" s="7">
        <v>526909.41063831898</v>
      </c>
      <c r="Q38" s="3">
        <f t="shared" si="8"/>
        <v>7.6950735432653072</v>
      </c>
      <c r="R38" s="4">
        <f t="shared" si="5"/>
        <v>1.5765127917850563</v>
      </c>
    </row>
    <row r="39" spans="1:18" ht="23.1" customHeight="1">
      <c r="C39" s="8">
        <v>2</v>
      </c>
      <c r="E39" s="7">
        <v>7161263.0724201202</v>
      </c>
      <c r="G39" s="3">
        <f t="shared" si="6"/>
        <v>20.305810119759226</v>
      </c>
      <c r="H39" s="4">
        <f t="shared" si="3"/>
        <v>5.5186716467266805</v>
      </c>
      <c r="J39" s="7">
        <v>100997</v>
      </c>
      <c r="L39" s="3">
        <f t="shared" si="7"/>
        <v>3.2425249169435233</v>
      </c>
      <c r="M39" s="4">
        <f t="shared" si="4"/>
        <v>1.9111429522819634</v>
      </c>
      <c r="O39" s="7">
        <v>539084.81276581297</v>
      </c>
      <c r="Q39" s="3">
        <f t="shared" si="8"/>
        <v>6.5059964215087973</v>
      </c>
      <c r="R39" s="4">
        <f t="shared" si="5"/>
        <v>2.310720188645754</v>
      </c>
    </row>
    <row r="40" spans="1:18" ht="23.1" customHeight="1">
      <c r="C40" s="8">
        <v>3</v>
      </c>
      <c r="E40" s="7">
        <v>7364797.3836799003</v>
      </c>
      <c r="G40" s="3">
        <f t="shared" si="6"/>
        <v>19.493081303860048</v>
      </c>
      <c r="H40" s="4">
        <f t="shared" si="3"/>
        <v>2.8421566028434819</v>
      </c>
      <c r="J40" s="7">
        <v>101197</v>
      </c>
      <c r="L40" s="3">
        <f t="shared" si="7"/>
        <v>3.3539979369440198</v>
      </c>
      <c r="M40" s="4">
        <f t="shared" si="4"/>
        <v>0.19802568393121334</v>
      </c>
      <c r="O40" s="7">
        <v>543756.33143235603</v>
      </c>
      <c r="Q40" s="3">
        <f t="shared" si="8"/>
        <v>6.3918753450528554</v>
      </c>
      <c r="R40" s="4">
        <f t="shared" si="5"/>
        <v>0.86656469555792537</v>
      </c>
    </row>
    <row r="41" spans="1:18" ht="23.1" customHeight="1">
      <c r="C41" s="8">
        <v>4</v>
      </c>
      <c r="E41" s="7">
        <v>7432894.2522903597</v>
      </c>
      <c r="G41" s="3">
        <f t="shared" si="6"/>
        <v>15.362288154853697</v>
      </c>
      <c r="H41" s="4">
        <f t="shared" si="3"/>
        <v>0.92462650447600048</v>
      </c>
      <c r="J41" s="7">
        <v>104362</v>
      </c>
      <c r="L41" s="3">
        <f t="shared" si="7"/>
        <v>6.1085466783252329</v>
      </c>
      <c r="M41" s="4">
        <f t="shared" si="4"/>
        <v>3.1275630700514867</v>
      </c>
      <c r="O41" s="7">
        <v>550457.54315467796</v>
      </c>
      <c r="Q41" s="3">
        <f t="shared" si="8"/>
        <v>6.1160733604089801</v>
      </c>
      <c r="R41" s="4">
        <f t="shared" si="5"/>
        <v>1.2323924035366529</v>
      </c>
    </row>
    <row r="42" spans="1:18" ht="23.1" customHeight="1">
      <c r="A42" s="8">
        <v>2024</v>
      </c>
      <c r="C42" s="8">
        <v>1</v>
      </c>
      <c r="E42" s="7">
        <v>7711777.2956315298</v>
      </c>
      <c r="G42" s="3">
        <f t="shared" si="6"/>
        <v>13.630303487150952</v>
      </c>
      <c r="H42" s="4">
        <f t="shared" si="3"/>
        <v>3.7520114490426915</v>
      </c>
      <c r="J42" s="7">
        <v>106146</v>
      </c>
      <c r="L42" s="3">
        <f t="shared" si="7"/>
        <v>7.1067475253019596</v>
      </c>
      <c r="M42" s="4">
        <f t="shared" si="4"/>
        <v>1.7094344684847051</v>
      </c>
      <c r="O42" s="7">
        <v>566947.44699448894</v>
      </c>
      <c r="Q42" s="3">
        <f t="shared" si="8"/>
        <v>7.5986565333244549</v>
      </c>
      <c r="R42" s="4">
        <f t="shared" si="5"/>
        <v>2.9956722448214901</v>
      </c>
    </row>
    <row r="43" spans="1:18" ht="23.1" customHeight="1">
      <c r="C43" s="8">
        <v>2</v>
      </c>
      <c r="E43" s="7">
        <v>8016570.4038207</v>
      </c>
      <c r="G43" s="3">
        <f t="shared" si="6"/>
        <v>11.94352620132879</v>
      </c>
      <c r="H43" s="4">
        <f t="shared" si="3"/>
        <v>3.9523069262104471</v>
      </c>
      <c r="J43" s="7">
        <v>107101</v>
      </c>
      <c r="L43" s="3">
        <f t="shared" si="7"/>
        <v>6.0437438735803983</v>
      </c>
      <c r="M43" s="4">
        <f t="shared" si="4"/>
        <v>0.89970418103366701</v>
      </c>
      <c r="O43" s="7">
        <v>578327.42420628003</v>
      </c>
      <c r="Q43" s="3">
        <f t="shared" si="8"/>
        <v>7.2794874778849827</v>
      </c>
      <c r="R43" s="4">
        <f t="shared" si="5"/>
        <v>2.0072366975314671</v>
      </c>
    </row>
    <row r="44" spans="1:18" ht="23.1" customHeight="1">
      <c r="C44" s="8">
        <v>3</v>
      </c>
      <c r="E44" s="7">
        <v>8056331.4652661504</v>
      </c>
      <c r="G44" s="3">
        <f t="shared" si="6"/>
        <v>9.3897231051958343</v>
      </c>
      <c r="H44" s="4">
        <f t="shared" si="3"/>
        <v>0.49598593216995113</v>
      </c>
      <c r="J44" s="7">
        <v>107162</v>
      </c>
      <c r="L44" s="3">
        <f t="shared" si="7"/>
        <v>5.8944435111712767</v>
      </c>
      <c r="M44" s="4">
        <f t="shared" si="4"/>
        <v>5.6955583981466162E-2</v>
      </c>
      <c r="O44" s="7">
        <v>581600.33967903699</v>
      </c>
      <c r="Q44" s="3">
        <f t="shared" si="8"/>
        <v>6.9597365693182311</v>
      </c>
      <c r="R44" s="4">
        <f t="shared" si="5"/>
        <v>0.5659277661350437</v>
      </c>
    </row>
    <row r="45" spans="1:18" ht="23.1" customHeight="1">
      <c r="C45" s="8">
        <v>4</v>
      </c>
      <c r="E45" s="7">
        <v>8013152.3183711702</v>
      </c>
      <c r="G45" s="3">
        <f t="shared" si="6"/>
        <v>7.8066234549484026</v>
      </c>
      <c r="H45" s="4">
        <f t="shared" si="3"/>
        <v>-0.5359653718462476</v>
      </c>
      <c r="J45" s="7">
        <v>107002</v>
      </c>
      <c r="L45" s="3">
        <f t="shared" si="7"/>
        <v>2.5296563883405732</v>
      </c>
      <c r="M45" s="4">
        <f t="shared" si="4"/>
        <v>-0.14930665721057945</v>
      </c>
      <c r="O45" s="7">
        <v>583559.04153140599</v>
      </c>
      <c r="Q45" s="3">
        <f t="shared" si="8"/>
        <v>6.0134516800374849</v>
      </c>
      <c r="R45" s="4">
        <f t="shared" si="5"/>
        <v>0.33677797599807047</v>
      </c>
    </row>
    <row r="46" spans="1:18" ht="23.1" customHeight="1">
      <c r="A46" s="8">
        <v>2025</v>
      </c>
      <c r="C46" s="62">
        <v>1</v>
      </c>
      <c r="E46" s="7">
        <v>7913809.9392514927</v>
      </c>
      <c r="G46" s="3">
        <f t="shared" si="6"/>
        <v>2.6197935427207941</v>
      </c>
      <c r="H46" s="4">
        <f t="shared" si="3"/>
        <v>-1.2397415545430501</v>
      </c>
      <c r="J46" s="7">
        <v>105780</v>
      </c>
      <c r="L46" s="3">
        <f t="shared" si="7"/>
        <v>-0.34480809451132854</v>
      </c>
      <c r="M46" s="4">
        <f t="shared" si="4"/>
        <v>-1.1420347283228383</v>
      </c>
      <c r="O46" s="7">
        <v>575476.58112519863</v>
      </c>
      <c r="Q46" s="3">
        <f t="shared" si="8"/>
        <v>1.5043958969961801</v>
      </c>
      <c r="R46" s="4">
        <f t="shared" si="5"/>
        <v>-1.385028734195759</v>
      </c>
    </row>
    <row r="47" spans="1:18" ht="23.1" customHeight="1">
      <c r="A47" s="61"/>
      <c r="B47" s="13"/>
      <c r="C47" s="61">
        <v>2</v>
      </c>
      <c r="D47" s="13"/>
      <c r="E47" s="64">
        <v>8232958.5251018433</v>
      </c>
      <c r="F47" s="13"/>
      <c r="G47" s="65">
        <f t="shared" si="6"/>
        <v>2.699260536376169</v>
      </c>
      <c r="H47" s="4">
        <f t="shared" si="3"/>
        <v>4.0328057951886542</v>
      </c>
      <c r="I47" s="13"/>
      <c r="J47" s="64">
        <v>111635</v>
      </c>
      <c r="K47" s="13"/>
      <c r="L47" s="65">
        <f t="shared" si="7"/>
        <v>4.2333871765903197</v>
      </c>
      <c r="M47" s="4">
        <f t="shared" si="4"/>
        <v>5.5350727925883803</v>
      </c>
      <c r="N47" s="13"/>
      <c r="O47" s="64">
        <v>595696.59435508668</v>
      </c>
      <c r="P47" s="66"/>
      <c r="Q47" s="65">
        <f t="shared" si="8"/>
        <v>3.0033454098506329</v>
      </c>
      <c r="R47" s="4">
        <f t="shared" si="5"/>
        <v>3.5136118294080587</v>
      </c>
    </row>
    <row r="48" spans="1:18" ht="23.1" customHeight="1">
      <c r="A48" s="70"/>
      <c r="B48" s="13"/>
      <c r="C48" s="70">
        <v>3</v>
      </c>
      <c r="D48" s="13"/>
      <c r="E48" s="64">
        <v>8622310.2137598265</v>
      </c>
      <c r="F48" s="13"/>
      <c r="G48" s="65">
        <f t="shared" ref="G48:G49" si="9">(E48/E44-1)*100</f>
        <v>7.0252664123096498</v>
      </c>
      <c r="H48" s="4">
        <f t="shared" ref="H48:H49" si="10">(E48/E47-1)*100</f>
        <v>4.7291831663049289</v>
      </c>
      <c r="I48" s="13"/>
      <c r="J48" s="64">
        <v>113611</v>
      </c>
      <c r="K48" s="13"/>
      <c r="L48" s="65">
        <f t="shared" ref="L48:L49" si="11">(J48/J44-1)*100</f>
        <v>6.0179914521938827</v>
      </c>
      <c r="M48" s="4">
        <f t="shared" ref="M48:M49" si="12">(J48/J47-1)*100</f>
        <v>1.7700541944730697</v>
      </c>
      <c r="N48" s="13"/>
      <c r="O48" s="64">
        <v>616213.22475606273</v>
      </c>
      <c r="P48" s="66"/>
      <c r="Q48" s="65">
        <f t="shared" ref="Q48:Q49" si="13">(O48/O44-1)*100</f>
        <v>5.9513178923050969</v>
      </c>
      <c r="R48" s="4">
        <f t="shared" ref="R48:R49" si="14">(O48/O47-1)*100</f>
        <v>3.4441409595748596</v>
      </c>
    </row>
    <row r="49" spans="1:18" ht="23.1" customHeight="1" thickBot="1">
      <c r="A49" s="27"/>
      <c r="B49" s="23"/>
      <c r="C49" s="27" t="s">
        <v>121</v>
      </c>
      <c r="D49" s="23"/>
      <c r="E49" s="24">
        <v>8750130.7447723299</v>
      </c>
      <c r="F49" s="23"/>
      <c r="G49" s="32">
        <f t="shared" si="9"/>
        <v>9.1971099153019154</v>
      </c>
      <c r="H49" s="33">
        <f t="shared" si="10"/>
        <v>1.4824394836609134</v>
      </c>
      <c r="I49" s="23"/>
      <c r="J49" s="24">
        <v>113029</v>
      </c>
      <c r="K49" s="23"/>
      <c r="L49" s="32">
        <f t="shared" si="11"/>
        <v>5.632604998037416</v>
      </c>
      <c r="M49" s="33">
        <f t="shared" si="12"/>
        <v>-0.51227433963260127</v>
      </c>
      <c r="N49" s="23"/>
      <c r="O49" s="24">
        <v>616959.82750767015</v>
      </c>
      <c r="P49" s="25"/>
      <c r="Q49" s="32">
        <f t="shared" si="13"/>
        <v>5.723634388152421</v>
      </c>
      <c r="R49" s="33">
        <f t="shared" si="14"/>
        <v>0.12115980664046955</v>
      </c>
    </row>
  </sheetData>
  <sheetProtection algorithmName="SHA-512" hashValue="GAGZ7VUAkCooMTFQYBZopNBtkX7n1gZZwclnFD1IpQ4jeurwbSRpmZ85KwhYtub3xoscHw9KCxXzAjt/W9MQ8g==" saltValue="wGvQiEp49fet8tPlttdVGQ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&amp;C&amp;"Arial,Bold"&amp;[39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61FC-4FBD-48A2-A6EA-438B43CB6F6C}">
  <sheetPr codeName="Sheet28">
    <tabColor rgb="FF7030A0"/>
  </sheetPr>
  <dimension ref="A2:S49"/>
  <sheetViews>
    <sheetView view="pageBreakPreview" zoomScale="95" zoomScaleNormal="100" zoomScaleSheetLayoutView="95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453</v>
      </c>
      <c r="B11" s="35"/>
      <c r="C11" s="35" t="s">
        <v>77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78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37703667.231451303</v>
      </c>
      <c r="F14" s="5"/>
      <c r="G14" s="29"/>
      <c r="H14" s="5"/>
      <c r="I14" s="5"/>
      <c r="J14" s="34">
        <f>J25</f>
        <v>93093</v>
      </c>
      <c r="K14" s="5"/>
      <c r="L14" s="29"/>
      <c r="M14" s="5"/>
      <c r="N14" s="5"/>
      <c r="O14" s="34">
        <f>+O22+O23+O24+O25</f>
        <v>2270671.0555441347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32409486.587585203</v>
      </c>
      <c r="F15" s="5"/>
      <c r="G15" s="29">
        <f t="shared" ref="G15:G16" si="0">((E15/E14)-1)*100</f>
        <v>-14.041553601050904</v>
      </c>
      <c r="H15" s="5"/>
      <c r="I15" s="5"/>
      <c r="J15" s="34">
        <f>J29</f>
        <v>91324</v>
      </c>
      <c r="K15" s="5"/>
      <c r="L15" s="29">
        <f t="shared" ref="L15:L16" si="1">((J15/J14)-1)*100</f>
        <v>-1.9002502873470606</v>
      </c>
      <c r="M15" s="5"/>
      <c r="N15" s="5"/>
      <c r="O15" s="34">
        <f>+O26+O27+O28+O29</f>
        <v>2304839.2845656597</v>
      </c>
      <c r="P15" s="1"/>
      <c r="Q15" s="29">
        <f t="shared" ref="Q15:Q16" si="2">((O15/O14)-1)*100</f>
        <v>1.5047634899867601</v>
      </c>
      <c r="R15" s="5"/>
    </row>
    <row r="16" spans="1:19" ht="23.1" customHeight="1">
      <c r="A16" s="8">
        <v>2021</v>
      </c>
      <c r="E16" s="34">
        <f>+E30+E31+E32+E33</f>
        <v>28250917.38068483</v>
      </c>
      <c r="F16" s="5"/>
      <c r="G16" s="29">
        <f t="shared" si="0"/>
        <v>-12.831333182838378</v>
      </c>
      <c r="H16" s="5"/>
      <c r="I16" s="5"/>
      <c r="J16" s="34">
        <f>J33</f>
        <v>95342</v>
      </c>
      <c r="K16" s="5"/>
      <c r="L16" s="29">
        <f t="shared" si="1"/>
        <v>4.3997196793832849</v>
      </c>
      <c r="M16" s="5"/>
      <c r="N16" s="5"/>
      <c r="O16" s="34">
        <f>+O30+O31+O32+O33</f>
        <v>2319810.9398540691</v>
      </c>
      <c r="P16" s="1"/>
      <c r="Q16" s="29">
        <f t="shared" si="2"/>
        <v>0.64957480500558162</v>
      </c>
      <c r="R16" s="5"/>
    </row>
    <row r="17" spans="1:18" ht="23.1" customHeight="1">
      <c r="A17" s="8">
        <v>2022</v>
      </c>
      <c r="E17" s="34">
        <f>+E34+E35+E36+E37</f>
        <v>46373422.456826702</v>
      </c>
      <c r="F17" s="5"/>
      <c r="G17" s="29">
        <f>((E17/E16)-1)*100</f>
        <v>64.14837731440268</v>
      </c>
      <c r="H17" s="5"/>
      <c r="I17" s="5"/>
      <c r="J17" s="34">
        <f>J37</f>
        <v>98394</v>
      </c>
      <c r="K17" s="5"/>
      <c r="L17" s="29">
        <f>((J17/J16)-1)*100</f>
        <v>3.2011075916175358</v>
      </c>
      <c r="M17" s="5"/>
      <c r="N17" s="5"/>
      <c r="O17" s="34">
        <f>+O34+O35+O36+O37</f>
        <v>2634685.350768602</v>
      </c>
      <c r="P17" s="1"/>
      <c r="Q17" s="29">
        <f>((O17/O16)-1)*100</f>
        <v>13.573278990327564</v>
      </c>
      <c r="R17" s="5"/>
    </row>
    <row r="18" spans="1:18" ht="23.1" customHeight="1">
      <c r="A18" s="8">
        <v>2023</v>
      </c>
      <c r="E18" s="34">
        <f>+E38+E39+E40+E41</f>
        <v>54387508.043265797</v>
      </c>
      <c r="F18" s="5"/>
      <c r="G18" s="29">
        <f>((E18/E17)-1)*100</f>
        <v>17.281634957825574</v>
      </c>
      <c r="H18" s="5"/>
      <c r="I18" s="5"/>
      <c r="J18" s="34">
        <f>J41</f>
        <v>103517</v>
      </c>
      <c r="K18" s="5"/>
      <c r="L18" s="29">
        <f>((J18/J17)-1)*100</f>
        <v>5.2066182897331226</v>
      </c>
      <c r="M18" s="5"/>
      <c r="N18" s="5"/>
      <c r="O18" s="34">
        <f>+O38+O39+O40+O41</f>
        <v>2813569.8149302141</v>
      </c>
      <c r="P18" s="1"/>
      <c r="Q18" s="29">
        <f>((O18/O17)-1)*100</f>
        <v>6.7895949741940687</v>
      </c>
      <c r="R18" s="5"/>
    </row>
    <row r="19" spans="1:18" ht="23.1" customHeight="1">
      <c r="A19" s="8">
        <v>2024</v>
      </c>
      <c r="E19" s="34">
        <f>+E42+E43+E44+E45</f>
        <v>60197393.653328508</v>
      </c>
      <c r="F19" s="5"/>
      <c r="G19" s="29">
        <f>((E19/E18)-1)*100</f>
        <v>10.682389797011638</v>
      </c>
      <c r="H19" s="5"/>
      <c r="I19" s="5"/>
      <c r="J19" s="34">
        <f>J45</f>
        <v>108772</v>
      </c>
      <c r="K19" s="5"/>
      <c r="L19" s="29">
        <f>((J19/J18)-1)*100</f>
        <v>5.076460871161248</v>
      </c>
      <c r="M19" s="5"/>
      <c r="N19" s="5"/>
      <c r="O19" s="34">
        <f>+O42+O43+O44+O45</f>
        <v>2987781.5123302094</v>
      </c>
      <c r="P19" s="1"/>
      <c r="Q19" s="29">
        <f>((O19/O18)-1)*100</f>
        <v>6.1918384422359196</v>
      </c>
      <c r="R19" s="5"/>
    </row>
    <row r="20" spans="1:18" ht="23.1" customHeight="1">
      <c r="A20" s="73">
        <v>2025</v>
      </c>
      <c r="C20" s="73"/>
      <c r="E20" s="34">
        <f>+E46+E47+E48+E49</f>
        <v>62837076.227666214</v>
      </c>
      <c r="F20" s="5"/>
      <c r="G20" s="29">
        <f>((E20/E19)-1)*100</f>
        <v>4.385044624256329</v>
      </c>
      <c r="H20" s="5"/>
      <c r="I20" s="5"/>
      <c r="J20" s="34">
        <f>J49</f>
        <v>109962</v>
      </c>
      <c r="K20" s="5"/>
      <c r="L20" s="29">
        <f>((J20/J19)-1)*100</f>
        <v>1.0940315522377064</v>
      </c>
      <c r="M20" s="5"/>
      <c r="N20" s="5"/>
      <c r="O20" s="34">
        <f>+O46+O47+O48+O49</f>
        <v>3104767.1393555109</v>
      </c>
      <c r="P20" s="1"/>
      <c r="Q20" s="29">
        <f>((O20/O19)-1)*100</f>
        <v>3.9154679330639208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8999706</v>
      </c>
      <c r="G22" s="3">
        <f>(E22/E16-1)*100</f>
        <v>-68.143668119771903</v>
      </c>
      <c r="H22" s="4">
        <f>(E22/E19-1)*100</f>
        <v>-85.049674987876529</v>
      </c>
      <c r="J22" s="7">
        <v>90158</v>
      </c>
      <c r="L22" s="3">
        <f>(J22/J16-1)*100</f>
        <v>-5.4372679406767261</v>
      </c>
      <c r="M22" s="4">
        <f>(J22/J19-1)*100</f>
        <v>-17.112859927187142</v>
      </c>
      <c r="O22" s="7">
        <v>558824.13753208995</v>
      </c>
      <c r="Q22" s="3">
        <f>(O22/O16-1)*100</f>
        <v>-75.910789628087386</v>
      </c>
      <c r="R22" s="4">
        <f>(O22/O19-1)*100</f>
        <v>-81.296351984712032</v>
      </c>
    </row>
    <row r="23" spans="1:18" ht="23.1" hidden="1" customHeight="1">
      <c r="C23" s="8">
        <v>2</v>
      </c>
      <c r="E23" s="7">
        <v>9395289.5820521694</v>
      </c>
      <c r="G23" s="3">
        <f>(E23/E17-1)*100</f>
        <v>-79.739926267466871</v>
      </c>
      <c r="H23" s="4">
        <f t="shared" ref="H23:H47" si="3">(E23/E22-1)*100</f>
        <v>4.3955167207925472</v>
      </c>
      <c r="J23" s="7">
        <v>92279</v>
      </c>
      <c r="L23" s="3">
        <f>(J23/J17-1)*100</f>
        <v>-6.2148098461288326</v>
      </c>
      <c r="M23" s="4">
        <f t="shared" ref="M23:M47" si="4">(J23/J22-1)*100</f>
        <v>2.352536657867299</v>
      </c>
      <c r="O23" s="7">
        <v>561729.69528114796</v>
      </c>
      <c r="Q23" s="3">
        <f>(O23/O17-1)*100</f>
        <v>-78.679439079232822</v>
      </c>
      <c r="R23" s="4">
        <f t="shared" ref="R23:R47" si="5">(O23/O22-1)*100</f>
        <v>0.51994134718118534</v>
      </c>
    </row>
    <row r="24" spans="1:18" ht="23.1" hidden="1" customHeight="1">
      <c r="C24" s="8">
        <v>3</v>
      </c>
      <c r="E24" s="7">
        <v>9632096.8954254203</v>
      </c>
      <c r="G24" s="3">
        <f>(E24/E18-1)*100</f>
        <v>-82.289872726356592</v>
      </c>
      <c r="H24" s="4">
        <f t="shared" si="3"/>
        <v>2.5204897763409395</v>
      </c>
      <c r="J24" s="7">
        <v>92223</v>
      </c>
      <c r="L24" s="3">
        <f>(J24/J18-1)*100</f>
        <v>-10.910285267154185</v>
      </c>
      <c r="M24" s="4">
        <f t="shared" si="4"/>
        <v>-6.0685529752169121E-2</v>
      </c>
      <c r="O24" s="7">
        <v>565326.03565471899</v>
      </c>
      <c r="Q24" s="3">
        <f>(O24/O18-1)*100</f>
        <v>-79.907161618851077</v>
      </c>
      <c r="R24" s="4">
        <f t="shared" si="5"/>
        <v>0.64022614502710073</v>
      </c>
    </row>
    <row r="25" spans="1:18" ht="23.1" hidden="1" customHeight="1">
      <c r="C25" s="8">
        <v>4</v>
      </c>
      <c r="E25" s="7">
        <v>9676574.7539737094</v>
      </c>
      <c r="G25" s="3">
        <f>(E25/E19-1)*100</f>
        <v>-83.925259605589815</v>
      </c>
      <c r="H25" s="4">
        <f t="shared" si="3"/>
        <v>0.46176714199597235</v>
      </c>
      <c r="J25" s="7">
        <v>93093</v>
      </c>
      <c r="L25" s="3">
        <f>(J25/J19-1)*100</f>
        <v>-14.414555216415991</v>
      </c>
      <c r="M25" s="4">
        <f t="shared" si="4"/>
        <v>0.94336553788101352</v>
      </c>
      <c r="O25" s="7">
        <v>584791.18707617803</v>
      </c>
      <c r="Q25" s="3">
        <f>(O25/O19-1)*100</f>
        <v>-80.427243937924644</v>
      </c>
      <c r="R25" s="4">
        <f t="shared" si="5"/>
        <v>3.4431726461909617</v>
      </c>
    </row>
    <row r="26" spans="1:18" ht="23.1" customHeight="1">
      <c r="A26" s="8">
        <v>2020</v>
      </c>
      <c r="C26" s="8">
        <v>1</v>
      </c>
      <c r="E26" s="7">
        <v>8887994.2771867309</v>
      </c>
      <c r="G26" s="3">
        <f t="shared" ref="G26:G47" si="6">(E26/E22-1)*100</f>
        <v>-1.2412819131343733</v>
      </c>
      <c r="H26" s="4">
        <f t="shared" si="3"/>
        <v>-8.1493761670486382</v>
      </c>
      <c r="J26" s="7">
        <v>91330</v>
      </c>
      <c r="L26" s="3">
        <f t="shared" ref="L26:L47" si="7">(J26/J22-1)*100</f>
        <v>1.2999401051487336</v>
      </c>
      <c r="M26" s="4">
        <f t="shared" si="4"/>
        <v>-1.8938051196115691</v>
      </c>
      <c r="O26" s="7">
        <v>572387.4118605</v>
      </c>
      <c r="Q26" s="3">
        <f t="shared" ref="Q26:Q47" si="8">(O26/O22-1)*100</f>
        <v>2.4271096070239473</v>
      </c>
      <c r="R26" s="4">
        <f t="shared" si="5"/>
        <v>-2.1210605579906394</v>
      </c>
    </row>
    <row r="27" spans="1:18" ht="23.1" customHeight="1">
      <c r="C27" s="8">
        <v>2</v>
      </c>
      <c r="E27" s="7">
        <v>5008781.71091225</v>
      </c>
      <c r="G27" s="3">
        <f t="shared" si="6"/>
        <v>-46.68837328355977</v>
      </c>
      <c r="H27" s="4">
        <f t="shared" si="3"/>
        <v>-43.645534023704926</v>
      </c>
      <c r="J27" s="7">
        <v>91264</v>
      </c>
      <c r="L27" s="3">
        <f t="shared" si="7"/>
        <v>-1.0999252267579807</v>
      </c>
      <c r="M27" s="4">
        <f t="shared" si="4"/>
        <v>-7.2265411146388292E-2</v>
      </c>
      <c r="O27" s="7">
        <v>568968.35148854798</v>
      </c>
      <c r="Q27" s="3">
        <f t="shared" si="8"/>
        <v>1.2886369134850639</v>
      </c>
      <c r="R27" s="4">
        <f t="shared" si="5"/>
        <v>-0.59733325735424891</v>
      </c>
    </row>
    <row r="28" spans="1:18" ht="23.1" customHeight="1">
      <c r="C28" s="8">
        <v>3</v>
      </c>
      <c r="E28" s="7">
        <v>9313164.1975575201</v>
      </c>
      <c r="G28" s="3">
        <f t="shared" si="6"/>
        <v>-3.3111450323903058</v>
      </c>
      <c r="H28" s="4">
        <f t="shared" si="3"/>
        <v>85.936715454531409</v>
      </c>
      <c r="J28" s="7">
        <v>91445</v>
      </c>
      <c r="L28" s="3">
        <f t="shared" si="7"/>
        <v>-0.84360734307059593</v>
      </c>
      <c r="M28" s="4">
        <f t="shared" si="4"/>
        <v>0.19832573632538875</v>
      </c>
      <c r="O28" s="7">
        <v>573565.82003131195</v>
      </c>
      <c r="Q28" s="3">
        <f t="shared" si="8"/>
        <v>1.4575278435655648</v>
      </c>
      <c r="R28" s="4">
        <f t="shared" si="5"/>
        <v>0.80803590054454588</v>
      </c>
    </row>
    <row r="29" spans="1:18" ht="23.1" customHeight="1">
      <c r="C29" s="8">
        <v>4</v>
      </c>
      <c r="E29" s="7">
        <v>9199546.4019287005</v>
      </c>
      <c r="G29" s="3">
        <f t="shared" si="6"/>
        <v>-4.9297232148092114</v>
      </c>
      <c r="H29" s="4">
        <f t="shared" si="3"/>
        <v>-1.2199698536252246</v>
      </c>
      <c r="J29" s="7">
        <v>91324</v>
      </c>
      <c r="L29" s="3">
        <f t="shared" si="7"/>
        <v>-1.9002502873470606</v>
      </c>
      <c r="M29" s="4">
        <f t="shared" si="4"/>
        <v>-0.13231997375471316</v>
      </c>
      <c r="O29" s="7">
        <v>589917.70118530001</v>
      </c>
      <c r="Q29" s="3">
        <f t="shared" si="8"/>
        <v>0.8766401105928745</v>
      </c>
      <c r="R29" s="4">
        <f t="shared" si="5"/>
        <v>2.8509162476061389</v>
      </c>
    </row>
    <row r="30" spans="1:18" ht="23.1" customHeight="1">
      <c r="A30" s="8">
        <v>2021</v>
      </c>
      <c r="C30" s="8">
        <v>1</v>
      </c>
      <c r="E30" s="7">
        <v>8663728.6608198509</v>
      </c>
      <c r="G30" s="3">
        <f t="shared" si="6"/>
        <v>-2.5232421328455823</v>
      </c>
      <c r="H30" s="4">
        <f t="shared" si="3"/>
        <v>-5.8243930482976269</v>
      </c>
      <c r="J30" s="7">
        <v>90143</v>
      </c>
      <c r="L30" s="3">
        <f t="shared" si="7"/>
        <v>-1.2996824701631438</v>
      </c>
      <c r="M30" s="4">
        <f t="shared" si="4"/>
        <v>-1.2931978450352544</v>
      </c>
      <c r="O30" s="7">
        <v>578246.88304484705</v>
      </c>
      <c r="Q30" s="3">
        <f t="shared" si="8"/>
        <v>1.0236897358209429</v>
      </c>
      <c r="R30" s="4">
        <f t="shared" si="5"/>
        <v>-1.9783807329400771</v>
      </c>
    </row>
    <row r="31" spans="1:18" ht="23.1" customHeight="1">
      <c r="C31" s="8">
        <v>2</v>
      </c>
      <c r="E31" s="7">
        <v>6094874.6463706503</v>
      </c>
      <c r="G31" s="3">
        <f t="shared" si="6"/>
        <v>21.683774581196325</v>
      </c>
      <c r="H31" s="4">
        <f t="shared" si="3"/>
        <v>-29.650674842419512</v>
      </c>
      <c r="J31" s="7">
        <v>89804</v>
      </c>
      <c r="L31" s="3">
        <f t="shared" si="7"/>
        <v>-1.599754558204769</v>
      </c>
      <c r="M31" s="4">
        <f t="shared" si="4"/>
        <v>-0.37606913459724556</v>
      </c>
      <c r="O31" s="7">
        <v>561490.00598918204</v>
      </c>
      <c r="Q31" s="3">
        <f t="shared" si="8"/>
        <v>-1.3143693282413604</v>
      </c>
      <c r="R31" s="4">
        <f t="shared" si="5"/>
        <v>-2.897875898168123</v>
      </c>
    </row>
    <row r="32" spans="1:18" ht="23.1" customHeight="1">
      <c r="C32" s="8">
        <v>3</v>
      </c>
      <c r="E32" s="7">
        <v>4422151.3385944804</v>
      </c>
      <c r="G32" s="3">
        <f t="shared" si="6"/>
        <v>-52.517197755900845</v>
      </c>
      <c r="H32" s="4">
        <f t="shared" si="3"/>
        <v>-27.444753253001451</v>
      </c>
      <c r="J32" s="7">
        <v>91262</v>
      </c>
      <c r="L32" s="3">
        <f t="shared" si="7"/>
        <v>-0.20012029088523065</v>
      </c>
      <c r="M32" s="4">
        <f t="shared" si="4"/>
        <v>1.6235356999688255</v>
      </c>
      <c r="O32" s="7">
        <v>567052.40483000898</v>
      </c>
      <c r="Q32" s="3">
        <f t="shared" si="8"/>
        <v>-1.135600304939266</v>
      </c>
      <c r="R32" s="4">
        <f t="shared" si="5"/>
        <v>0.99064966099042806</v>
      </c>
    </row>
    <row r="33" spans="1:18" ht="23.1" customHeight="1">
      <c r="C33" s="8">
        <v>4</v>
      </c>
      <c r="E33" s="7">
        <v>9070162.7348998506</v>
      </c>
      <c r="G33" s="3">
        <f t="shared" si="6"/>
        <v>-1.4064135488432772</v>
      </c>
      <c r="H33" s="4">
        <f t="shared" si="3"/>
        <v>105.10747010713288</v>
      </c>
      <c r="J33" s="7">
        <v>95342</v>
      </c>
      <c r="L33" s="3">
        <f t="shared" si="7"/>
        <v>4.3997196793832849</v>
      </c>
      <c r="M33" s="4">
        <f t="shared" si="4"/>
        <v>4.4706449562797124</v>
      </c>
      <c r="O33" s="7">
        <v>613021.64599003096</v>
      </c>
      <c r="Q33" s="3">
        <f t="shared" si="8"/>
        <v>3.9164691546480279</v>
      </c>
      <c r="R33" s="4">
        <f t="shared" si="5"/>
        <v>8.1067006803017918</v>
      </c>
    </row>
    <row r="34" spans="1:18" ht="23.1" customHeight="1">
      <c r="A34" s="8">
        <v>2022</v>
      </c>
      <c r="C34" s="8">
        <v>1</v>
      </c>
      <c r="E34" s="7">
        <v>10793919.477616601</v>
      </c>
      <c r="G34" s="3">
        <f t="shared" si="6"/>
        <v>24.587459974712189</v>
      </c>
      <c r="H34" s="4">
        <f t="shared" si="3"/>
        <v>19.004694767869388</v>
      </c>
      <c r="J34" s="7">
        <v>95898</v>
      </c>
      <c r="L34" s="3">
        <f t="shared" si="7"/>
        <v>6.3843005003161535</v>
      </c>
      <c r="M34" s="4">
        <f t="shared" si="4"/>
        <v>0.58316376832874273</v>
      </c>
      <c r="O34" s="7">
        <v>635453.18326132395</v>
      </c>
      <c r="Q34" s="3">
        <f t="shared" si="8"/>
        <v>9.8930581199587984</v>
      </c>
      <c r="R34" s="4">
        <f t="shared" si="5"/>
        <v>3.6591754007423427</v>
      </c>
    </row>
    <row r="35" spans="1:18" ht="23.1" customHeight="1">
      <c r="C35" s="8">
        <v>2</v>
      </c>
      <c r="E35" s="7">
        <v>11514549.0678252</v>
      </c>
      <c r="G35" s="3">
        <f t="shared" si="6"/>
        <v>88.921835737537847</v>
      </c>
      <c r="H35" s="4">
        <f t="shared" si="3"/>
        <v>6.6762550128613762</v>
      </c>
      <c r="J35" s="7">
        <v>97961</v>
      </c>
      <c r="L35" s="3">
        <f t="shared" si="7"/>
        <v>9.0831143378914181</v>
      </c>
      <c r="M35" s="4">
        <f t="shared" si="4"/>
        <v>2.1512440301153291</v>
      </c>
      <c r="O35" s="7">
        <v>659999.10863426304</v>
      </c>
      <c r="Q35" s="3">
        <f t="shared" si="8"/>
        <v>17.544230813429461</v>
      </c>
      <c r="R35" s="4">
        <f t="shared" si="5"/>
        <v>3.8627433176056325</v>
      </c>
    </row>
    <row r="36" spans="1:18" ht="23.1" customHeight="1">
      <c r="C36" s="8">
        <v>3</v>
      </c>
      <c r="E36" s="7">
        <v>11763681.340377999</v>
      </c>
      <c r="G36" s="3">
        <f t="shared" si="6"/>
        <v>166.01715861033654</v>
      </c>
      <c r="H36" s="4">
        <f t="shared" si="3"/>
        <v>2.1636303001125956</v>
      </c>
      <c r="J36" s="7">
        <v>98051</v>
      </c>
      <c r="L36" s="3">
        <f t="shared" si="7"/>
        <v>7.4390217176919293</v>
      </c>
      <c r="M36" s="4">
        <f t="shared" si="4"/>
        <v>9.1873296515965208E-2</v>
      </c>
      <c r="O36" s="7">
        <v>665310.96870749001</v>
      </c>
      <c r="Q36" s="3">
        <f t="shared" si="8"/>
        <v>17.327951180620961</v>
      </c>
      <c r="R36" s="4">
        <f t="shared" si="5"/>
        <v>0.80482837078656999</v>
      </c>
    </row>
    <row r="37" spans="1:18" ht="23.1" customHeight="1">
      <c r="C37" s="8">
        <v>4</v>
      </c>
      <c r="E37" s="7">
        <v>12301272.5710069</v>
      </c>
      <c r="G37" s="3">
        <f t="shared" si="6"/>
        <v>35.62350456706249</v>
      </c>
      <c r="H37" s="4">
        <f t="shared" si="3"/>
        <v>4.5699234370082387</v>
      </c>
      <c r="J37" s="7">
        <v>98394</v>
      </c>
      <c r="L37" s="3">
        <f t="shared" si="7"/>
        <v>3.2011075916175358</v>
      </c>
      <c r="M37" s="4">
        <f t="shared" si="4"/>
        <v>0.3498179518821809</v>
      </c>
      <c r="O37" s="7">
        <v>673922.09016552498</v>
      </c>
      <c r="Q37" s="3">
        <f t="shared" si="8"/>
        <v>9.9344688028331731</v>
      </c>
      <c r="R37" s="4">
        <f t="shared" si="5"/>
        <v>1.2943002389940839</v>
      </c>
    </row>
    <row r="38" spans="1:18" ht="23.1" customHeight="1">
      <c r="A38" s="8">
        <v>2023</v>
      </c>
      <c r="C38" s="8">
        <v>1</v>
      </c>
      <c r="E38" s="7">
        <v>12900209.133197101</v>
      </c>
      <c r="G38" s="3">
        <f t="shared" si="6"/>
        <v>19.513668412556928</v>
      </c>
      <c r="H38" s="4">
        <f t="shared" si="3"/>
        <v>4.868899203175503</v>
      </c>
      <c r="J38" s="7">
        <v>99381</v>
      </c>
      <c r="L38" s="3">
        <f t="shared" si="7"/>
        <v>3.6319839829819234</v>
      </c>
      <c r="M38" s="4">
        <f t="shared" si="4"/>
        <v>1.0031099457284087</v>
      </c>
      <c r="O38" s="7">
        <v>685230.38997696596</v>
      </c>
      <c r="Q38" s="3">
        <f t="shared" si="8"/>
        <v>7.833339737189049</v>
      </c>
      <c r="R38" s="4">
        <f t="shared" si="5"/>
        <v>1.6779832530290806</v>
      </c>
    </row>
    <row r="39" spans="1:18" ht="23.1" customHeight="1">
      <c r="C39" s="8">
        <v>2</v>
      </c>
      <c r="E39" s="7">
        <v>13565182.7129927</v>
      </c>
      <c r="G39" s="3">
        <f t="shared" si="6"/>
        <v>17.80906601803045</v>
      </c>
      <c r="H39" s="4">
        <f t="shared" si="3"/>
        <v>5.1547503837311437</v>
      </c>
      <c r="J39" s="7">
        <v>100778</v>
      </c>
      <c r="L39" s="3">
        <f t="shared" si="7"/>
        <v>2.87563418094956</v>
      </c>
      <c r="M39" s="4">
        <f t="shared" si="4"/>
        <v>1.4057012909912459</v>
      </c>
      <c r="O39" s="7">
        <v>700338.56047158595</v>
      </c>
      <c r="Q39" s="3">
        <f t="shared" si="8"/>
        <v>6.1120464118197715</v>
      </c>
      <c r="R39" s="4">
        <f t="shared" si="5"/>
        <v>2.2048307716077575</v>
      </c>
    </row>
    <row r="40" spans="1:18" ht="23.1" customHeight="1">
      <c r="C40" s="8">
        <v>3</v>
      </c>
      <c r="E40" s="7">
        <v>13927018.069180399</v>
      </c>
      <c r="G40" s="3">
        <f t="shared" si="6"/>
        <v>18.389963704447698</v>
      </c>
      <c r="H40" s="4">
        <f t="shared" si="3"/>
        <v>2.6673828421133861</v>
      </c>
      <c r="J40" s="7">
        <v>101880</v>
      </c>
      <c r="L40" s="3">
        <f t="shared" si="7"/>
        <v>3.9051106057051976</v>
      </c>
      <c r="M40" s="4">
        <f t="shared" si="4"/>
        <v>1.0934926273591383</v>
      </c>
      <c r="O40" s="7">
        <v>712710.90517303499</v>
      </c>
      <c r="Q40" s="3">
        <f t="shared" si="8"/>
        <v>7.1244784311356835</v>
      </c>
      <c r="R40" s="4">
        <f t="shared" si="5"/>
        <v>1.7666233732893222</v>
      </c>
    </row>
    <row r="41" spans="1:18" ht="23.1" customHeight="1">
      <c r="C41" s="8">
        <v>4</v>
      </c>
      <c r="E41" s="7">
        <v>13995098.127895599</v>
      </c>
      <c r="G41" s="3">
        <f t="shared" si="6"/>
        <v>13.769514878329826</v>
      </c>
      <c r="H41" s="4">
        <f t="shared" si="3"/>
        <v>0.48883442512261954</v>
      </c>
      <c r="J41" s="7">
        <v>103517</v>
      </c>
      <c r="L41" s="3">
        <f t="shared" si="7"/>
        <v>5.2066182897331226</v>
      </c>
      <c r="M41" s="4">
        <f t="shared" si="4"/>
        <v>1.6067923046721555</v>
      </c>
      <c r="O41" s="7">
        <v>715289.95930862695</v>
      </c>
      <c r="Q41" s="3">
        <f t="shared" si="8"/>
        <v>6.1383755996099465</v>
      </c>
      <c r="R41" s="4">
        <f t="shared" si="5"/>
        <v>0.36186539547418128</v>
      </c>
    </row>
    <row r="42" spans="1:18" ht="23.1" customHeight="1">
      <c r="A42" s="8">
        <v>2024</v>
      </c>
      <c r="C42" s="8">
        <v>1</v>
      </c>
      <c r="E42" s="7">
        <v>14596944.7574345</v>
      </c>
      <c r="G42" s="3">
        <f t="shared" si="6"/>
        <v>13.15277610400174</v>
      </c>
      <c r="H42" s="4">
        <f t="shared" si="3"/>
        <v>4.3004102153401558</v>
      </c>
      <c r="J42" s="7">
        <v>105182</v>
      </c>
      <c r="L42" s="3">
        <f t="shared" si="7"/>
        <v>5.8371318461275301</v>
      </c>
      <c r="M42" s="4">
        <f t="shared" si="4"/>
        <v>1.6084314653631804</v>
      </c>
      <c r="O42" s="7">
        <v>732847.86082505202</v>
      </c>
      <c r="Q42" s="3">
        <f t="shared" si="8"/>
        <v>6.9491183614443397</v>
      </c>
      <c r="R42" s="4">
        <f t="shared" si="5"/>
        <v>2.4546551070555811</v>
      </c>
    </row>
    <row r="43" spans="1:18" ht="23.1" customHeight="1">
      <c r="C43" s="8">
        <v>2</v>
      </c>
      <c r="E43" s="7">
        <v>15054052.4704237</v>
      </c>
      <c r="G43" s="3">
        <f t="shared" si="6"/>
        <v>10.975670500958046</v>
      </c>
      <c r="H43" s="4">
        <f t="shared" si="3"/>
        <v>3.1315300604695784</v>
      </c>
      <c r="J43" s="7">
        <v>106340</v>
      </c>
      <c r="L43" s="3">
        <f t="shared" si="7"/>
        <v>5.5190616999742037</v>
      </c>
      <c r="M43" s="4">
        <f t="shared" si="4"/>
        <v>1.10094883154912</v>
      </c>
      <c r="O43" s="7">
        <v>744835.61859266204</v>
      </c>
      <c r="Q43" s="3">
        <f t="shared" si="8"/>
        <v>6.3536495964342077</v>
      </c>
      <c r="R43" s="4">
        <f t="shared" si="5"/>
        <v>1.6357771385337783</v>
      </c>
    </row>
    <row r="44" spans="1:18" ht="23.1" customHeight="1">
      <c r="C44" s="8">
        <v>3</v>
      </c>
      <c r="E44" s="7">
        <v>15168071.610766601</v>
      </c>
      <c r="G44" s="3">
        <f t="shared" si="6"/>
        <v>8.9111217880342597</v>
      </c>
      <c r="H44" s="4">
        <f t="shared" si="3"/>
        <v>0.75739831893710807</v>
      </c>
      <c r="J44" s="7">
        <v>106805</v>
      </c>
      <c r="L44" s="3">
        <f t="shared" si="7"/>
        <v>4.8341185708676848</v>
      </c>
      <c r="M44" s="4">
        <f t="shared" si="4"/>
        <v>0.43727665977055796</v>
      </c>
      <c r="O44" s="7">
        <v>749931.20360424998</v>
      </c>
      <c r="Q44" s="3">
        <f t="shared" si="8"/>
        <v>5.2223556790082393</v>
      </c>
      <c r="R44" s="4">
        <f t="shared" si="5"/>
        <v>0.68412209142412195</v>
      </c>
    </row>
    <row r="45" spans="1:18" ht="23.1" customHeight="1">
      <c r="C45" s="8">
        <v>4</v>
      </c>
      <c r="E45" s="7">
        <v>15378324.814703707</v>
      </c>
      <c r="G45" s="3">
        <f t="shared" si="6"/>
        <v>9.883651219643852</v>
      </c>
      <c r="H45" s="4">
        <f t="shared" si="3"/>
        <v>1.3861564563544482</v>
      </c>
      <c r="J45" s="7">
        <v>108772</v>
      </c>
      <c r="L45" s="3">
        <f t="shared" si="7"/>
        <v>5.076460871161248</v>
      </c>
      <c r="M45" s="4">
        <f t="shared" si="4"/>
        <v>1.8416740789288788</v>
      </c>
      <c r="O45" s="7">
        <v>760166.82930824545</v>
      </c>
      <c r="Q45" s="3">
        <f t="shared" si="8"/>
        <v>6.2739409963191495</v>
      </c>
      <c r="R45" s="4">
        <f t="shared" si="5"/>
        <v>1.3648752918670404</v>
      </c>
    </row>
    <row r="46" spans="1:18" ht="23.1" customHeight="1">
      <c r="A46" s="8">
        <v>2025</v>
      </c>
      <c r="C46" s="62">
        <v>1</v>
      </c>
      <c r="E46" s="7">
        <v>15312860.965984393</v>
      </c>
      <c r="G46" s="3">
        <f t="shared" si="6"/>
        <v>4.9045620192901263</v>
      </c>
      <c r="H46" s="4">
        <f t="shared" si="3"/>
        <v>-0.42568907542336332</v>
      </c>
      <c r="J46" s="7">
        <v>106994</v>
      </c>
      <c r="L46" s="3">
        <f t="shared" si="7"/>
        <v>1.7227282234602903</v>
      </c>
      <c r="M46" s="4">
        <f t="shared" si="4"/>
        <v>-1.6346118486375127</v>
      </c>
      <c r="O46" s="7">
        <v>754874.13817263988</v>
      </c>
      <c r="Q46" s="3">
        <f t="shared" si="8"/>
        <v>3.0055729879309823</v>
      </c>
      <c r="R46" s="4">
        <f t="shared" si="5"/>
        <v>-0.69625389211233069</v>
      </c>
    </row>
    <row r="47" spans="1:18" ht="23.1" customHeight="1">
      <c r="A47" s="61"/>
      <c r="B47" s="13"/>
      <c r="C47" s="61">
        <v>2</v>
      </c>
      <c r="D47" s="13"/>
      <c r="E47" s="64">
        <v>15430521.74652219</v>
      </c>
      <c r="F47" s="13"/>
      <c r="G47" s="65">
        <f t="shared" si="6"/>
        <v>2.5007836051995191</v>
      </c>
      <c r="H47" s="4">
        <f t="shared" si="3"/>
        <v>0.76837882090854404</v>
      </c>
      <c r="I47" s="13"/>
      <c r="J47" s="64">
        <v>109233</v>
      </c>
      <c r="K47" s="13"/>
      <c r="L47" s="65">
        <f t="shared" si="7"/>
        <v>2.7205190897122478</v>
      </c>
      <c r="M47" s="4">
        <f t="shared" si="4"/>
        <v>2.0926407088248</v>
      </c>
      <c r="N47" s="13"/>
      <c r="O47" s="64">
        <v>764331.19314199849</v>
      </c>
      <c r="P47" s="66"/>
      <c r="Q47" s="65">
        <f t="shared" si="8"/>
        <v>2.6174331708481713</v>
      </c>
      <c r="R47" s="4">
        <f t="shared" si="5"/>
        <v>1.2527989092660841</v>
      </c>
    </row>
    <row r="48" spans="1:18" ht="23.1" customHeight="1">
      <c r="A48" s="70"/>
      <c r="B48" s="13"/>
      <c r="C48" s="70">
        <v>3</v>
      </c>
      <c r="D48" s="13"/>
      <c r="E48" s="64">
        <v>15753239.164144538</v>
      </c>
      <c r="F48" s="13"/>
      <c r="G48" s="65">
        <f t="shared" ref="G48:G49" si="9">(E48/E44-1)*100</f>
        <v>3.8578902341321664</v>
      </c>
      <c r="H48" s="4">
        <f t="shared" ref="H48:H49" si="10">(E48/E47-1)*100</f>
        <v>2.0914225903934991</v>
      </c>
      <c r="I48" s="13"/>
      <c r="J48" s="64">
        <v>109565</v>
      </c>
      <c r="K48" s="13"/>
      <c r="L48" s="65">
        <f t="shared" ref="L48:L49" si="11">(J48/J44-1)*100</f>
        <v>2.5841486821778004</v>
      </c>
      <c r="M48" s="4">
        <f t="shared" ref="M48:M49" si="12">(J48/J47-1)*100</f>
        <v>0.30393745479846412</v>
      </c>
      <c r="N48" s="13"/>
      <c r="O48" s="64">
        <v>783733.95125395269</v>
      </c>
      <c r="P48" s="66"/>
      <c r="Q48" s="65">
        <f t="shared" ref="Q48:Q49" si="13">(O48/O44-1)*100</f>
        <v>4.507446481389632</v>
      </c>
      <c r="R48" s="4">
        <f t="shared" ref="R48:R49" si="14">(O48/O47-1)*100</f>
        <v>2.5385275762714432</v>
      </c>
    </row>
    <row r="49" spans="1:18" ht="23.1" customHeight="1" thickBot="1">
      <c r="A49" s="27"/>
      <c r="B49" s="23"/>
      <c r="C49" s="27" t="s">
        <v>121</v>
      </c>
      <c r="D49" s="23"/>
      <c r="E49" s="24">
        <v>16340454.351015089</v>
      </c>
      <c r="F49" s="23"/>
      <c r="G49" s="32">
        <f t="shared" si="9"/>
        <v>6.2564001469877839</v>
      </c>
      <c r="H49" s="33">
        <f t="shared" si="10"/>
        <v>3.7275837734190853</v>
      </c>
      <c r="I49" s="23"/>
      <c r="J49" s="24">
        <v>109962</v>
      </c>
      <c r="K49" s="23"/>
      <c r="L49" s="32">
        <f t="shared" si="11"/>
        <v>1.0940315522377064</v>
      </c>
      <c r="M49" s="33">
        <f t="shared" si="12"/>
        <v>0.36234198877378443</v>
      </c>
      <c r="N49" s="23"/>
      <c r="O49" s="24">
        <v>801827.85678692022</v>
      </c>
      <c r="P49" s="25"/>
      <c r="Q49" s="32">
        <f t="shared" si="13"/>
        <v>5.4805111026202669</v>
      </c>
      <c r="R49" s="33">
        <f t="shared" si="14"/>
        <v>2.3086795594369436</v>
      </c>
    </row>
  </sheetData>
  <sheetProtection algorithmName="SHA-512" hashValue="MewYps3cN4JNcisRguDKMIwFxCqCPc4VfMjLsjtOjUmA7Aeq2I4Ldz5ij5gZNTmHEx7PKgGV0KMUhk558rtc1Q==" saltValue="UtPXIUUoMxtHha8HcjlRN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&amp;C&amp;"Arial,Bold"&amp;[40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BF2E-018F-4516-986F-E87D1C47A4D5}">
  <sheetPr codeName="Sheet29">
    <tabColor rgb="FF7030A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454</v>
      </c>
      <c r="B11" s="35"/>
      <c r="C11" s="35" t="s">
        <v>79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80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12062066.99240193</v>
      </c>
      <c r="F14" s="5"/>
      <c r="G14" s="29"/>
      <c r="H14" s="5"/>
      <c r="I14" s="5"/>
      <c r="J14" s="34">
        <f>J25</f>
        <v>37934</v>
      </c>
      <c r="K14" s="5"/>
      <c r="L14" s="29"/>
      <c r="M14" s="5"/>
      <c r="N14" s="5"/>
      <c r="O14" s="34">
        <f>+O22+O23+O24+O25</f>
        <v>695937.50451189093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11160564.14276829</v>
      </c>
      <c r="F15" s="5"/>
      <c r="G15" s="29">
        <f t="shared" ref="G15:G16" si="0">((E15/E14)-1)*100</f>
        <v>-7.4738670428667771</v>
      </c>
      <c r="H15" s="5"/>
      <c r="I15" s="5"/>
      <c r="J15" s="34">
        <f>J29</f>
        <v>38237</v>
      </c>
      <c r="K15" s="5"/>
      <c r="L15" s="29">
        <f t="shared" ref="L15:L16" si="1">((J15/J14)-1)*100</f>
        <v>0.79875573364265318</v>
      </c>
      <c r="M15" s="5"/>
      <c r="N15" s="5"/>
      <c r="O15" s="34">
        <f>+O26+O27+O28+O29</f>
        <v>699069.88662338699</v>
      </c>
      <c r="P15" s="1"/>
      <c r="Q15" s="29">
        <f t="shared" ref="Q15:Q16" si="2">((O15/O14)-1)*100</f>
        <v>0.45009531620128218</v>
      </c>
      <c r="R15" s="5"/>
    </row>
    <row r="16" spans="1:19" ht="23.1" customHeight="1">
      <c r="A16" s="8">
        <v>2021</v>
      </c>
      <c r="E16" s="34">
        <f>+E30+E31+E32+E33</f>
        <v>10959660.866170039</v>
      </c>
      <c r="F16" s="5"/>
      <c r="G16" s="29">
        <f t="shared" si="0"/>
        <v>-1.8001175749563725</v>
      </c>
      <c r="H16" s="5"/>
      <c r="I16" s="5"/>
      <c r="J16" s="34">
        <f>J33</f>
        <v>39231</v>
      </c>
      <c r="K16" s="5"/>
      <c r="L16" s="29">
        <f t="shared" si="1"/>
        <v>2.5995763265946659</v>
      </c>
      <c r="M16" s="5"/>
      <c r="N16" s="5"/>
      <c r="O16" s="34">
        <f>+O30+O31+O32+O33</f>
        <v>711895.77598081704</v>
      </c>
      <c r="P16" s="1"/>
      <c r="Q16" s="29">
        <f t="shared" si="2"/>
        <v>1.8347077456563055</v>
      </c>
      <c r="R16" s="5"/>
    </row>
    <row r="17" spans="1:18" ht="23.1" customHeight="1">
      <c r="A17" s="8">
        <v>2022</v>
      </c>
      <c r="E17" s="34">
        <f>+E34+E35+E36+E37</f>
        <v>13900915.386717001</v>
      </c>
      <c r="F17" s="5"/>
      <c r="G17" s="29">
        <f>((E17/E16)-1)*100</f>
        <v>26.837094290261664</v>
      </c>
      <c r="H17" s="5"/>
      <c r="I17" s="5"/>
      <c r="J17" s="34">
        <f>J37</f>
        <v>38629</v>
      </c>
      <c r="K17" s="5"/>
      <c r="L17" s="29">
        <f>((J17/J16)-1)*100</f>
        <v>-1.5345007774464126</v>
      </c>
      <c r="M17" s="5"/>
      <c r="N17" s="5"/>
      <c r="O17" s="34">
        <f>+O34+O35+O36+O37</f>
        <v>745940.09213112411</v>
      </c>
      <c r="P17" s="1"/>
      <c r="Q17" s="29">
        <f>((O17/O16)-1)*100</f>
        <v>4.7822051062744952</v>
      </c>
      <c r="R17" s="5"/>
    </row>
    <row r="18" spans="1:18" ht="23.1" customHeight="1">
      <c r="A18" s="8">
        <v>2023</v>
      </c>
      <c r="E18" s="34">
        <f>+E38+E39+E40+E41</f>
        <v>12702314.572123989</v>
      </c>
      <c r="F18" s="5"/>
      <c r="G18" s="29">
        <f>((E18/E17)-1)*100</f>
        <v>-8.6224596096623465</v>
      </c>
      <c r="H18" s="5"/>
      <c r="I18" s="5"/>
      <c r="J18" s="34">
        <f>J41</f>
        <v>37623</v>
      </c>
      <c r="K18" s="5"/>
      <c r="L18" s="29">
        <f>((J18/J17)-1)*100</f>
        <v>-2.6042610473996253</v>
      </c>
      <c r="M18" s="5"/>
      <c r="N18" s="5"/>
      <c r="O18" s="34">
        <f>+O38+O39+O40+O41</f>
        <v>726528.19966639299</v>
      </c>
      <c r="P18" s="1"/>
      <c r="Q18" s="29">
        <f>((O18/O17)-1)*100</f>
        <v>-2.6023393392453298</v>
      </c>
      <c r="R18" s="5"/>
    </row>
    <row r="19" spans="1:18" ht="23.1" customHeight="1">
      <c r="A19" s="8">
        <v>2024</v>
      </c>
      <c r="E19" s="34">
        <f>+E42+E43+E44+E45</f>
        <v>13596571</v>
      </c>
      <c r="F19" s="5"/>
      <c r="G19" s="29">
        <f>((E19/E18)-1)*100</f>
        <v>7.0401061381247132</v>
      </c>
      <c r="H19" s="5"/>
      <c r="I19" s="5"/>
      <c r="J19" s="34">
        <f>J45</f>
        <v>38210</v>
      </c>
      <c r="K19" s="5"/>
      <c r="L19" s="29">
        <f>((J19/J18)-1)*100</f>
        <v>1.5602158254259368</v>
      </c>
      <c r="M19" s="5"/>
      <c r="N19" s="5"/>
      <c r="O19" s="34">
        <f>+O42+O43+O44+O45</f>
        <v>716457.39568540512</v>
      </c>
      <c r="P19" s="1"/>
      <c r="Q19" s="29">
        <f>((O19/O18)-1)*100</f>
        <v>-1.3861545891284299</v>
      </c>
      <c r="R19" s="5"/>
    </row>
    <row r="20" spans="1:18" ht="23.1" customHeight="1">
      <c r="A20" s="73">
        <v>2025</v>
      </c>
      <c r="C20" s="73"/>
      <c r="E20" s="34">
        <f>+E46+E47+E48+E49</f>
        <v>14412662.784766415</v>
      </c>
      <c r="F20" s="5"/>
      <c r="G20" s="29">
        <f>((E20/E19)-1)*100</f>
        <v>6.002188233830541</v>
      </c>
      <c r="H20" s="5"/>
      <c r="I20" s="5"/>
      <c r="J20" s="34">
        <f>J49</f>
        <v>39317</v>
      </c>
      <c r="K20" s="5"/>
      <c r="L20" s="29">
        <f>((J20/J19)-1)*100</f>
        <v>2.8971473436273154</v>
      </c>
      <c r="M20" s="5"/>
      <c r="N20" s="5"/>
      <c r="O20" s="34">
        <f>+O46+O47+O48+O49</f>
        <v>742232.05331195693</v>
      </c>
      <c r="P20" s="1"/>
      <c r="Q20" s="29">
        <f>((O20/O19)-1)*100</f>
        <v>3.5975143507164464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2870205.77568901</v>
      </c>
      <c r="G22" s="3">
        <f>(E22/E16-1)*100</f>
        <v>-73.811180740558527</v>
      </c>
      <c r="H22" s="4">
        <f>(E22/E19-1)*100</f>
        <v>-78.890223309325492</v>
      </c>
      <c r="J22" s="7">
        <v>37441</v>
      </c>
      <c r="L22" s="3">
        <f>(J22/J16-1)*100</f>
        <v>-4.5627182585200483</v>
      </c>
      <c r="M22" s="4">
        <f>(J22/J19-1)*100</f>
        <v>-2.0125621565035279</v>
      </c>
      <c r="O22" s="7">
        <v>171450.504676507</v>
      </c>
      <c r="Q22" s="3">
        <f>(O22/O16-1)*100</f>
        <v>-75.916347524286067</v>
      </c>
      <c r="R22" s="4">
        <f>(O22/O19-1)*100</f>
        <v>-76.069685970302885</v>
      </c>
    </row>
    <row r="23" spans="1:18" ht="23.1" hidden="1" customHeight="1">
      <c r="C23" s="8">
        <v>2</v>
      </c>
      <c r="E23" s="7">
        <v>3007876.7894534301</v>
      </c>
      <c r="G23" s="3">
        <f>(E23/E17-1)*100</f>
        <v>-78.362023609412063</v>
      </c>
      <c r="H23" s="4">
        <f t="shared" ref="H23:H47" si="3">(E23/E22-1)*100</f>
        <v>4.7965555268026483</v>
      </c>
      <c r="J23" s="7">
        <v>36941</v>
      </c>
      <c r="L23" s="3">
        <f>(J23/J17-1)*100</f>
        <v>-4.3697740039866373</v>
      </c>
      <c r="M23" s="4">
        <f t="shared" ref="M23:M47" si="4">(J23/J22-1)*100</f>
        <v>-1.335434416815795</v>
      </c>
      <c r="O23" s="7">
        <v>174303.55922141401</v>
      </c>
      <c r="Q23" s="3">
        <f>(O23/O17-1)*100</f>
        <v>-76.633035137790358</v>
      </c>
      <c r="R23" s="4">
        <f t="shared" ref="R23:R47" si="5">(O23/O22-1)*100</f>
        <v>1.6640689103191386</v>
      </c>
    </row>
    <row r="24" spans="1:18" ht="23.1" hidden="1" customHeight="1">
      <c r="C24" s="8">
        <v>3</v>
      </c>
      <c r="E24" s="7">
        <v>3096346.6826169901</v>
      </c>
      <c r="G24" s="3">
        <f>(E24/E18-1)*100</f>
        <v>-75.623760023924191</v>
      </c>
      <c r="H24" s="4">
        <f t="shared" si="3"/>
        <v>2.9412738405297567</v>
      </c>
      <c r="J24" s="7">
        <v>36806</v>
      </c>
      <c r="L24" s="3">
        <f>(J24/J18-1)*100</f>
        <v>-2.1715440023389987</v>
      </c>
      <c r="M24" s="4">
        <f t="shared" si="4"/>
        <v>-0.36544760564143353</v>
      </c>
      <c r="O24" s="7">
        <v>176305.65806308601</v>
      </c>
      <c r="Q24" s="3">
        <f>(O24/O18-1)*100</f>
        <v>-75.733129403092406</v>
      </c>
      <c r="R24" s="4">
        <f t="shared" si="5"/>
        <v>1.1486276302188347</v>
      </c>
    </row>
    <row r="25" spans="1:18" ht="23.1" hidden="1" customHeight="1">
      <c r="C25" s="8">
        <v>4</v>
      </c>
      <c r="E25" s="7">
        <v>3087637.7446424998</v>
      </c>
      <c r="G25" s="3">
        <f>(E25/E19-1)*100</f>
        <v>-77.291055629816512</v>
      </c>
      <c r="H25" s="4">
        <f t="shared" si="3"/>
        <v>-0.28126495083327097</v>
      </c>
      <c r="J25" s="7">
        <v>37934</v>
      </c>
      <c r="L25" s="3">
        <f>(J25/J19-1)*100</f>
        <v>-0.72232399895315602</v>
      </c>
      <c r="M25" s="4">
        <f t="shared" si="4"/>
        <v>3.0647177090691757</v>
      </c>
      <c r="O25" s="7">
        <v>173877.782550884</v>
      </c>
      <c r="Q25" s="3">
        <f>(O25/O19-1)*100</f>
        <v>-75.730897105955279</v>
      </c>
      <c r="R25" s="4">
        <f t="shared" si="5"/>
        <v>-1.3770831514285597</v>
      </c>
    </row>
    <row r="26" spans="1:18" ht="23.1" customHeight="1">
      <c r="A26" s="8">
        <v>2020</v>
      </c>
      <c r="C26" s="8">
        <v>1</v>
      </c>
      <c r="E26" s="7">
        <v>2831420.08082692</v>
      </c>
      <c r="G26" s="3">
        <f t="shared" ref="G26:G47" si="6">(E26/E22-1)*100</f>
        <v>-1.3513210512852258</v>
      </c>
      <c r="H26" s="4">
        <f t="shared" si="3"/>
        <v>-8.298177603903012</v>
      </c>
      <c r="J26" s="7">
        <v>37591</v>
      </c>
      <c r="L26" s="3">
        <f t="shared" ref="L26:L47" si="7">(J26/J22-1)*100</f>
        <v>0.40063032504473739</v>
      </c>
      <c r="M26" s="4">
        <f t="shared" si="4"/>
        <v>-0.90420203511362152</v>
      </c>
      <c r="O26" s="7">
        <v>171180.582608319</v>
      </c>
      <c r="Q26" s="3">
        <f t="shared" ref="Q26:Q47" si="8">(O26/O22-1)*100</f>
        <v>-0.15743439699830164</v>
      </c>
      <c r="R26" s="4">
        <f t="shared" si="5"/>
        <v>-1.5512044741976649</v>
      </c>
    </row>
    <row r="27" spans="1:18" ht="23.1" customHeight="1">
      <c r="C27" s="8">
        <v>2</v>
      </c>
      <c r="E27" s="7">
        <v>1812975.6040483001</v>
      </c>
      <c r="G27" s="3">
        <f t="shared" si="6"/>
        <v>-39.725735761346094</v>
      </c>
      <c r="H27" s="4">
        <f t="shared" si="3"/>
        <v>-35.969388070497189</v>
      </c>
      <c r="J27" s="7">
        <v>36762</v>
      </c>
      <c r="L27" s="3">
        <f t="shared" si="7"/>
        <v>-0.48455645488751919</v>
      </c>
      <c r="M27" s="4">
        <f t="shared" si="4"/>
        <v>-2.2053151020191009</v>
      </c>
      <c r="O27" s="7">
        <v>171462.150852105</v>
      </c>
      <c r="Q27" s="3">
        <f t="shared" si="8"/>
        <v>-1.6301493681489476</v>
      </c>
      <c r="R27" s="4">
        <f t="shared" si="5"/>
        <v>0.16448608802217546</v>
      </c>
    </row>
    <row r="28" spans="1:18" ht="23.1" customHeight="1">
      <c r="C28" s="8">
        <v>3</v>
      </c>
      <c r="E28" s="7">
        <v>3245048.9493305301</v>
      </c>
      <c r="G28" s="3">
        <f t="shared" si="6"/>
        <v>4.8025070173298268</v>
      </c>
      <c r="H28" s="4">
        <f t="shared" si="3"/>
        <v>78.990215978884052</v>
      </c>
      <c r="J28" s="7">
        <v>37036</v>
      </c>
      <c r="L28" s="3">
        <f t="shared" si="7"/>
        <v>0.62489811443786625</v>
      </c>
      <c r="M28" s="4">
        <f t="shared" si="4"/>
        <v>0.74533485664545207</v>
      </c>
      <c r="O28" s="7">
        <v>179303.33692356199</v>
      </c>
      <c r="Q28" s="3">
        <f t="shared" si="8"/>
        <v>1.7002737707960236</v>
      </c>
      <c r="R28" s="4">
        <f t="shared" si="5"/>
        <v>4.5731294238927633</v>
      </c>
    </row>
    <row r="29" spans="1:18" ht="23.1" customHeight="1">
      <c r="C29" s="8">
        <v>4</v>
      </c>
      <c r="E29" s="7">
        <v>3271119.5085625402</v>
      </c>
      <c r="G29" s="3">
        <f t="shared" si="6"/>
        <v>5.9424640807817619</v>
      </c>
      <c r="H29" s="4">
        <f t="shared" si="3"/>
        <v>0.80339494531780353</v>
      </c>
      <c r="J29" s="7">
        <v>38237</v>
      </c>
      <c r="L29" s="3">
        <f t="shared" si="7"/>
        <v>0.79875573364265318</v>
      </c>
      <c r="M29" s="4">
        <f t="shared" si="4"/>
        <v>3.2427907981423587</v>
      </c>
      <c r="O29" s="7">
        <v>177123.816239401</v>
      </c>
      <c r="Q29" s="3">
        <f t="shared" si="8"/>
        <v>1.8668478749244821</v>
      </c>
      <c r="R29" s="4">
        <f t="shared" si="5"/>
        <v>-1.2155494267739875</v>
      </c>
    </row>
    <row r="30" spans="1:18" ht="23.1" customHeight="1">
      <c r="A30" s="8">
        <v>2021</v>
      </c>
      <c r="C30" s="8">
        <v>1</v>
      </c>
      <c r="E30" s="7">
        <v>3572192.2380214799</v>
      </c>
      <c r="G30" s="3">
        <f t="shared" si="6"/>
        <v>26.16256634650329</v>
      </c>
      <c r="H30" s="4">
        <f t="shared" si="3"/>
        <v>9.2039660633262308</v>
      </c>
      <c r="J30" s="7">
        <v>38042</v>
      </c>
      <c r="L30" s="3">
        <f t="shared" si="7"/>
        <v>1.1997552605676809</v>
      </c>
      <c r="M30" s="4">
        <f t="shared" si="4"/>
        <v>-0.50997724716896897</v>
      </c>
      <c r="O30" s="7">
        <v>174652.19940993399</v>
      </c>
      <c r="Q30" s="3">
        <f t="shared" si="8"/>
        <v>2.0280435717165757</v>
      </c>
      <c r="R30" s="4">
        <f t="shared" si="5"/>
        <v>-1.3954175570191851</v>
      </c>
    </row>
    <row r="31" spans="1:18" ht="23.1" customHeight="1">
      <c r="C31" s="8">
        <v>2</v>
      </c>
      <c r="E31" s="7">
        <v>2395913.46833253</v>
      </c>
      <c r="G31" s="3">
        <f t="shared" si="6"/>
        <v>32.153651873889189</v>
      </c>
      <c r="H31" s="4">
        <f t="shared" si="3"/>
        <v>-32.928764504019306</v>
      </c>
      <c r="J31" s="7">
        <v>36358</v>
      </c>
      <c r="L31" s="3">
        <f t="shared" si="7"/>
        <v>-1.0989608835210274</v>
      </c>
      <c r="M31" s="4">
        <f t="shared" si="4"/>
        <v>-4.4266862940959939</v>
      </c>
      <c r="O31" s="7">
        <v>168760.423303385</v>
      </c>
      <c r="Q31" s="3">
        <f t="shared" si="8"/>
        <v>-1.5756990888621147</v>
      </c>
      <c r="R31" s="4">
        <f t="shared" si="5"/>
        <v>-3.373433673583548</v>
      </c>
    </row>
    <row r="32" spans="1:18" ht="23.1" customHeight="1">
      <c r="C32" s="8">
        <v>3</v>
      </c>
      <c r="E32" s="7">
        <v>1149898.6439664301</v>
      </c>
      <c r="G32" s="3">
        <f t="shared" si="6"/>
        <v>-64.564520846329302</v>
      </c>
      <c r="H32" s="4">
        <f t="shared" si="3"/>
        <v>-52.005835804799801</v>
      </c>
      <c r="J32" s="7">
        <v>37413</v>
      </c>
      <c r="L32" s="3">
        <f t="shared" si="7"/>
        <v>1.0179285019980666</v>
      </c>
      <c r="M32" s="4">
        <f t="shared" si="4"/>
        <v>2.9016997634633279</v>
      </c>
      <c r="O32" s="7">
        <v>180081.08116145499</v>
      </c>
      <c r="Q32" s="3">
        <f t="shared" si="8"/>
        <v>0.43375893122645781</v>
      </c>
      <c r="R32" s="4">
        <f t="shared" si="5"/>
        <v>6.7081236444391568</v>
      </c>
    </row>
    <row r="33" spans="1:18" ht="23.1" customHeight="1">
      <c r="C33" s="8">
        <v>4</v>
      </c>
      <c r="E33" s="7">
        <v>3841656.5158496001</v>
      </c>
      <c r="G33" s="3">
        <f t="shared" si="6"/>
        <v>17.441643626703708</v>
      </c>
      <c r="H33" s="4">
        <f t="shared" si="3"/>
        <v>234.0865332789933</v>
      </c>
      <c r="J33" s="7">
        <v>39231</v>
      </c>
      <c r="L33" s="3">
        <f t="shared" si="7"/>
        <v>2.5995763265946659</v>
      </c>
      <c r="M33" s="4">
        <f t="shared" si="4"/>
        <v>4.8592735145537747</v>
      </c>
      <c r="O33" s="7">
        <v>188402.07210604299</v>
      </c>
      <c r="Q33" s="3">
        <f t="shared" si="8"/>
        <v>6.367441773837057</v>
      </c>
      <c r="R33" s="4">
        <f t="shared" si="5"/>
        <v>4.6206913524289961</v>
      </c>
    </row>
    <row r="34" spans="1:18" ht="23.1" customHeight="1">
      <c r="A34" s="8">
        <v>2022</v>
      </c>
      <c r="C34" s="8">
        <v>1</v>
      </c>
      <c r="E34" s="7">
        <v>3075633.6526866602</v>
      </c>
      <c r="G34" s="3">
        <f t="shared" si="6"/>
        <v>-13.900668056147147</v>
      </c>
      <c r="H34" s="4">
        <f t="shared" si="3"/>
        <v>-19.939910296575025</v>
      </c>
      <c r="J34" s="7">
        <v>38856</v>
      </c>
      <c r="L34" s="3">
        <f t="shared" si="7"/>
        <v>2.1397402870511506</v>
      </c>
      <c r="M34" s="4">
        <f t="shared" si="4"/>
        <v>-0.95587673013688423</v>
      </c>
      <c r="O34" s="7">
        <v>184231.262601211</v>
      </c>
      <c r="Q34" s="3">
        <f t="shared" si="8"/>
        <v>5.4846507651435727</v>
      </c>
      <c r="R34" s="4">
        <f t="shared" si="5"/>
        <v>-2.2137811215178327</v>
      </c>
    </row>
    <row r="35" spans="1:18" ht="23.1" customHeight="1">
      <c r="C35" s="8">
        <v>2</v>
      </c>
      <c r="E35" s="7">
        <v>3998738.4748799698</v>
      </c>
      <c r="G35" s="3">
        <f t="shared" si="6"/>
        <v>66.898284421888945</v>
      </c>
      <c r="H35" s="4">
        <f t="shared" si="3"/>
        <v>30.013484258339716</v>
      </c>
      <c r="J35" s="7">
        <v>39123</v>
      </c>
      <c r="L35" s="3">
        <f t="shared" si="7"/>
        <v>7.6049287639584184</v>
      </c>
      <c r="M35" s="4">
        <f t="shared" si="4"/>
        <v>0.68715256331068897</v>
      </c>
      <c r="O35" s="7">
        <v>188554.31213298099</v>
      </c>
      <c r="Q35" s="3">
        <f t="shared" si="8"/>
        <v>11.728987426164483</v>
      </c>
      <c r="R35" s="4">
        <f t="shared" si="5"/>
        <v>2.3465341716339072</v>
      </c>
    </row>
    <row r="36" spans="1:18" ht="23.1" customHeight="1">
      <c r="C36" s="8">
        <v>3</v>
      </c>
      <c r="E36" s="7">
        <v>3601248.23598789</v>
      </c>
      <c r="G36" s="3">
        <f t="shared" si="6"/>
        <v>213.17962282013303</v>
      </c>
      <c r="H36" s="4">
        <f t="shared" si="3"/>
        <v>-9.9403909855347869</v>
      </c>
      <c r="J36" s="7">
        <v>38886</v>
      </c>
      <c r="L36" s="3">
        <f t="shared" si="7"/>
        <v>3.9371341512308478</v>
      </c>
      <c r="M36" s="4">
        <f t="shared" si="4"/>
        <v>-0.6057817652020514</v>
      </c>
      <c r="O36" s="7">
        <v>187835.858414596</v>
      </c>
      <c r="Q36" s="3">
        <f t="shared" si="8"/>
        <v>4.30626982197444</v>
      </c>
      <c r="R36" s="4">
        <f t="shared" si="5"/>
        <v>-0.3810327699523941</v>
      </c>
    </row>
    <row r="37" spans="1:18" ht="23.1" customHeight="1">
      <c r="C37" s="8">
        <v>4</v>
      </c>
      <c r="E37" s="7">
        <v>3225295.02316248</v>
      </c>
      <c r="G37" s="3">
        <f t="shared" si="6"/>
        <v>-16.044159339706322</v>
      </c>
      <c r="H37" s="4">
        <f t="shared" si="3"/>
        <v>-10.43952508101067</v>
      </c>
      <c r="J37" s="7">
        <v>38629</v>
      </c>
      <c r="L37" s="3">
        <f t="shared" si="7"/>
        <v>-1.5345007774464126</v>
      </c>
      <c r="M37" s="4">
        <f t="shared" si="4"/>
        <v>-0.66090623874915932</v>
      </c>
      <c r="O37" s="7">
        <v>185318.658982336</v>
      </c>
      <c r="Q37" s="3">
        <f t="shared" si="8"/>
        <v>-1.6366131695045749</v>
      </c>
      <c r="R37" s="4">
        <f t="shared" si="5"/>
        <v>-1.3401059060320519</v>
      </c>
    </row>
    <row r="38" spans="1:18" ht="23.1" customHeight="1">
      <c r="A38" s="8">
        <v>2023</v>
      </c>
      <c r="C38" s="8">
        <v>1</v>
      </c>
      <c r="E38" s="7">
        <v>3445737.78239136</v>
      </c>
      <c r="G38" s="3">
        <f t="shared" si="6"/>
        <v>12.033426977930306</v>
      </c>
      <c r="H38" s="4">
        <f t="shared" si="3"/>
        <v>6.8348091460089355</v>
      </c>
      <c r="J38" s="7">
        <v>39243</v>
      </c>
      <c r="L38" s="3">
        <f t="shared" si="7"/>
        <v>0.99598517603458614</v>
      </c>
      <c r="M38" s="4">
        <f t="shared" si="4"/>
        <v>1.5894794066633855</v>
      </c>
      <c r="O38" s="7">
        <v>188657.71402501001</v>
      </c>
      <c r="Q38" s="3">
        <f t="shared" si="8"/>
        <v>2.4026603092769161</v>
      </c>
      <c r="R38" s="4">
        <f t="shared" si="5"/>
        <v>1.801791066809022</v>
      </c>
    </row>
    <row r="39" spans="1:18" ht="23.1" customHeight="1">
      <c r="C39" s="8">
        <v>2</v>
      </c>
      <c r="E39" s="7">
        <v>3296653.8546942002</v>
      </c>
      <c r="G39" s="3">
        <f t="shared" si="6"/>
        <v>-17.557652859677052</v>
      </c>
      <c r="H39" s="4">
        <f t="shared" si="3"/>
        <v>-4.3266184809250046</v>
      </c>
      <c r="J39" s="7">
        <v>38006</v>
      </c>
      <c r="L39" s="3">
        <f t="shared" si="7"/>
        <v>-2.8550980241801471</v>
      </c>
      <c r="M39" s="4">
        <f t="shared" si="4"/>
        <v>-3.1521545243737736</v>
      </c>
      <c r="O39" s="7">
        <v>183663.733517202</v>
      </c>
      <c r="Q39" s="3">
        <f t="shared" si="8"/>
        <v>-2.5937240896033442</v>
      </c>
      <c r="R39" s="4">
        <f t="shared" si="5"/>
        <v>-2.6471117460619586</v>
      </c>
    </row>
    <row r="40" spans="1:18" ht="23.1" customHeight="1">
      <c r="C40" s="8">
        <v>3</v>
      </c>
      <c r="E40" s="7">
        <v>3055481.4723119</v>
      </c>
      <c r="G40" s="3">
        <f t="shared" si="6"/>
        <v>-15.154933176281748</v>
      </c>
      <c r="H40" s="4">
        <f t="shared" si="3"/>
        <v>-7.3156719817243809</v>
      </c>
      <c r="J40" s="7">
        <v>37635</v>
      </c>
      <c r="L40" s="3">
        <f t="shared" si="7"/>
        <v>-3.2170961271408727</v>
      </c>
      <c r="M40" s="4">
        <f t="shared" si="4"/>
        <v>-0.97616165868547045</v>
      </c>
      <c r="O40" s="7">
        <v>179871.45996914801</v>
      </c>
      <c r="Q40" s="3">
        <f t="shared" si="8"/>
        <v>-4.2400841419047763</v>
      </c>
      <c r="R40" s="4">
        <f t="shared" si="5"/>
        <v>-2.0647917122401327</v>
      </c>
    </row>
    <row r="41" spans="1:18" ht="23.1" customHeight="1">
      <c r="C41" s="8">
        <v>4</v>
      </c>
      <c r="E41" s="7">
        <v>2904441.4627265302</v>
      </c>
      <c r="G41" s="3">
        <f t="shared" si="6"/>
        <v>-9.9480375634395486</v>
      </c>
      <c r="H41" s="4">
        <f t="shared" si="3"/>
        <v>-4.9432474375662565</v>
      </c>
      <c r="J41" s="7">
        <v>37623</v>
      </c>
      <c r="L41" s="3">
        <f t="shared" si="7"/>
        <v>-2.6042610473996253</v>
      </c>
      <c r="M41" s="4">
        <f t="shared" si="4"/>
        <v>-3.1885213232363263E-2</v>
      </c>
      <c r="O41" s="7">
        <v>174335.29215503301</v>
      </c>
      <c r="Q41" s="3">
        <f t="shared" si="8"/>
        <v>-5.9267463339187536</v>
      </c>
      <c r="R41" s="4">
        <f t="shared" si="5"/>
        <v>-3.0778467106813867</v>
      </c>
    </row>
    <row r="42" spans="1:18" ht="23.1" customHeight="1">
      <c r="A42" s="8">
        <v>2024</v>
      </c>
      <c r="C42" s="8">
        <v>1</v>
      </c>
      <c r="E42" s="7">
        <v>3405160</v>
      </c>
      <c r="G42" s="3">
        <f t="shared" si="6"/>
        <v>-1.1776224702507387</v>
      </c>
      <c r="H42" s="4">
        <f t="shared" si="3"/>
        <v>17.239753105694298</v>
      </c>
      <c r="J42" s="7">
        <v>37940</v>
      </c>
      <c r="L42" s="3">
        <f t="shared" si="7"/>
        <v>-3.3203373850113405</v>
      </c>
      <c r="M42" s="4">
        <f t="shared" si="4"/>
        <v>0.84256970470191206</v>
      </c>
      <c r="O42" s="7">
        <v>175888.54527357701</v>
      </c>
      <c r="Q42" s="3">
        <f t="shared" si="8"/>
        <v>-6.7684318223744651</v>
      </c>
      <c r="R42" s="4">
        <f t="shared" si="5"/>
        <v>0.89095736115365476</v>
      </c>
    </row>
    <row r="43" spans="1:18" ht="23.1" customHeight="1">
      <c r="C43" s="8">
        <v>2</v>
      </c>
      <c r="E43" s="7">
        <v>3201019</v>
      </c>
      <c r="G43" s="3">
        <f t="shared" si="6"/>
        <v>-2.9009674327203916</v>
      </c>
      <c r="H43" s="4">
        <f t="shared" si="3"/>
        <v>-5.9950486908104121</v>
      </c>
      <c r="J43" s="7">
        <v>37387</v>
      </c>
      <c r="L43" s="3">
        <f t="shared" si="7"/>
        <v>-1.6286902068094467</v>
      </c>
      <c r="M43" s="4">
        <f t="shared" si="4"/>
        <v>-1.4575645756457534</v>
      </c>
      <c r="O43" s="7">
        <v>174329.074688908</v>
      </c>
      <c r="Q43" s="3">
        <f t="shared" si="8"/>
        <v>-5.0824725434538198</v>
      </c>
      <c r="R43" s="4">
        <f t="shared" si="5"/>
        <v>-0.88662430077149912</v>
      </c>
    </row>
    <row r="44" spans="1:18" ht="23.1" customHeight="1">
      <c r="C44" s="8">
        <v>3</v>
      </c>
      <c r="E44" s="7">
        <v>3555117</v>
      </c>
      <c r="G44" s="3">
        <f t="shared" si="6"/>
        <v>16.352104642613185</v>
      </c>
      <c r="H44" s="4">
        <f t="shared" si="3"/>
        <v>11.062039931659262</v>
      </c>
      <c r="J44" s="7">
        <v>37969</v>
      </c>
      <c r="L44" s="3">
        <f t="shared" si="7"/>
        <v>0.88747176830077379</v>
      </c>
      <c r="M44" s="4">
        <f t="shared" si="4"/>
        <v>1.5566908283628056</v>
      </c>
      <c r="O44" s="7">
        <v>183886.721372534</v>
      </c>
      <c r="Q44" s="3">
        <f t="shared" si="8"/>
        <v>2.2322948866233094</v>
      </c>
      <c r="R44" s="4">
        <f t="shared" si="5"/>
        <v>5.4825316434918836</v>
      </c>
    </row>
    <row r="45" spans="1:18" ht="23.1" customHeight="1">
      <c r="C45" s="8">
        <v>4</v>
      </c>
      <c r="E45" s="7">
        <v>3435275</v>
      </c>
      <c r="G45" s="3">
        <f t="shared" si="6"/>
        <v>18.276613389727348</v>
      </c>
      <c r="H45" s="4">
        <f t="shared" si="3"/>
        <v>-3.3709720383323538</v>
      </c>
      <c r="J45" s="7">
        <v>38210</v>
      </c>
      <c r="L45" s="3">
        <f t="shared" si="7"/>
        <v>1.5602158254259368</v>
      </c>
      <c r="M45" s="4">
        <f t="shared" si="4"/>
        <v>0.63472833100688408</v>
      </c>
      <c r="O45" s="7">
        <v>182353.054350386</v>
      </c>
      <c r="Q45" s="3">
        <f t="shared" si="8"/>
        <v>4.5990470984056175</v>
      </c>
      <c r="R45" s="4">
        <f t="shared" si="5"/>
        <v>-0.83402815097288752</v>
      </c>
    </row>
    <row r="46" spans="1:18" ht="23.1" customHeight="1">
      <c r="A46" s="8">
        <v>2025</v>
      </c>
      <c r="C46" s="62">
        <v>1</v>
      </c>
      <c r="E46" s="7">
        <v>3495302</v>
      </c>
      <c r="G46" s="3">
        <f t="shared" si="6"/>
        <v>2.6472177518824358</v>
      </c>
      <c r="H46" s="4">
        <f t="shared" si="3"/>
        <v>1.7473710256093122</v>
      </c>
      <c r="J46" s="7">
        <v>38084</v>
      </c>
      <c r="L46" s="3">
        <f t="shared" si="7"/>
        <v>0.37954665260937492</v>
      </c>
      <c r="M46" s="4">
        <f t="shared" si="4"/>
        <v>-0.32975660821774611</v>
      </c>
      <c r="O46" s="7">
        <v>177774.40016097299</v>
      </c>
      <c r="Q46" s="3">
        <f t="shared" si="8"/>
        <v>1.0721874380521523</v>
      </c>
      <c r="R46" s="4">
        <f t="shared" si="5"/>
        <v>-2.5108733197390043</v>
      </c>
    </row>
    <row r="47" spans="1:18" ht="23.1" customHeight="1">
      <c r="A47" s="61"/>
      <c r="B47" s="13"/>
      <c r="C47" s="61">
        <v>2</v>
      </c>
      <c r="D47" s="13"/>
      <c r="E47" s="64">
        <v>3501329</v>
      </c>
      <c r="F47" s="13"/>
      <c r="G47" s="65">
        <f t="shared" si="6"/>
        <v>9.3817000149015062</v>
      </c>
      <c r="H47" s="4">
        <f t="shared" si="3"/>
        <v>0.17243145227507917</v>
      </c>
      <c r="I47" s="13"/>
      <c r="J47" s="64">
        <v>38194</v>
      </c>
      <c r="K47" s="13"/>
      <c r="L47" s="65">
        <f t="shared" si="7"/>
        <v>2.1585042929360476</v>
      </c>
      <c r="M47" s="4">
        <f t="shared" si="4"/>
        <v>0.28883520638587346</v>
      </c>
      <c r="N47" s="13"/>
      <c r="O47" s="64">
        <v>182210.96717283269</v>
      </c>
      <c r="P47" s="66"/>
      <c r="Q47" s="65">
        <f t="shared" si="8"/>
        <v>4.5212724830840711</v>
      </c>
      <c r="R47" s="4">
        <f t="shared" si="5"/>
        <v>2.495616358622188</v>
      </c>
    </row>
    <row r="48" spans="1:18" ht="23.1" customHeight="1">
      <c r="A48" s="70"/>
      <c r="B48" s="13"/>
      <c r="C48" s="70">
        <v>3</v>
      </c>
      <c r="D48" s="13"/>
      <c r="E48" s="64">
        <v>3738478</v>
      </c>
      <c r="F48" s="13"/>
      <c r="G48" s="65">
        <f t="shared" ref="G48:G49" si="9">(E48/E44-1)*100</f>
        <v>5.1576642906548509</v>
      </c>
      <c r="H48" s="4">
        <f t="shared" ref="H48:H49" si="10">(E48/E47-1)*100</f>
        <v>6.7731138661919488</v>
      </c>
      <c r="I48" s="13"/>
      <c r="J48" s="64">
        <v>38641</v>
      </c>
      <c r="K48" s="13"/>
      <c r="L48" s="65">
        <f t="shared" ref="L48:L49" si="11">(J48/J44-1)*100</f>
        <v>1.7698648897785052</v>
      </c>
      <c r="M48" s="4">
        <f t="shared" ref="M48:M49" si="12">(J48/J47-1)*100</f>
        <v>1.1703408912394631</v>
      </c>
      <c r="N48" s="13"/>
      <c r="O48" s="64">
        <v>190976.40400595896</v>
      </c>
      <c r="P48" s="66"/>
      <c r="Q48" s="65">
        <f t="shared" ref="Q48:Q49" si="13">(O48/O44-1)*100</f>
        <v>3.8554619825224012</v>
      </c>
      <c r="R48" s="4">
        <f t="shared" ref="R48:R49" si="14">(O48/O47-1)*100</f>
        <v>4.8105978301580476</v>
      </c>
    </row>
    <row r="49" spans="1:18" ht="23.1" customHeight="1" thickBot="1">
      <c r="A49" s="27"/>
      <c r="B49" s="23"/>
      <c r="C49" s="27" t="s">
        <v>121</v>
      </c>
      <c r="D49" s="23"/>
      <c r="E49" s="24">
        <v>3677553.7847664147</v>
      </c>
      <c r="F49" s="23"/>
      <c r="G49" s="32">
        <f t="shared" si="9"/>
        <v>7.0526751065464799</v>
      </c>
      <c r="H49" s="33">
        <f t="shared" si="10"/>
        <v>-1.6296529024267481</v>
      </c>
      <c r="I49" s="23"/>
      <c r="J49" s="24">
        <v>39317</v>
      </c>
      <c r="K49" s="23"/>
      <c r="L49" s="32">
        <f t="shared" si="11"/>
        <v>2.8971473436273154</v>
      </c>
      <c r="M49" s="33">
        <f t="shared" si="12"/>
        <v>1.7494371263683695</v>
      </c>
      <c r="N49" s="23"/>
      <c r="O49" s="24">
        <v>191270.28197219234</v>
      </c>
      <c r="P49" s="25"/>
      <c r="Q49" s="32">
        <f t="shared" si="13"/>
        <v>4.8900895318551463</v>
      </c>
      <c r="R49" s="33">
        <f t="shared" si="14"/>
        <v>0.15388181998872152</v>
      </c>
    </row>
  </sheetData>
  <sheetProtection algorithmName="SHA-512" hashValue="CZMQlbh19JBWvxpGqoRBlS+tTBq7jqa4lEwN5SHpnBbiiThQAma+NafNoJkF7tLlEBjbnQAkcDhKUMhy1euCRQ==" saltValue="4YHWNNq1nTcZyRVmNy9kS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9DC8-E934-4211-B216-882757BB1113}">
  <sheetPr codeName="Sheet3">
    <tabColor rgb="FF00206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113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114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25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26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262569926.3285158</v>
      </c>
      <c r="F14" s="5"/>
      <c r="G14" s="29"/>
      <c r="H14" s="5"/>
      <c r="I14" s="5"/>
      <c r="J14" s="34">
        <f>J25</f>
        <v>477056</v>
      </c>
      <c r="K14" s="5"/>
      <c r="L14" s="29"/>
      <c r="M14" s="5"/>
      <c r="N14" s="5"/>
      <c r="O14" s="34">
        <f>+O22+O23+O24+O25</f>
        <v>21121354.33425308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237585063.94717172</v>
      </c>
      <c r="F15" s="5"/>
      <c r="G15" s="29">
        <f t="shared" ref="G15:G16" si="0">((E15/E14)-1)*100</f>
        <v>-9.5155080136954169</v>
      </c>
      <c r="H15" s="5"/>
      <c r="I15" s="5"/>
      <c r="J15" s="34">
        <f>J29</f>
        <v>452491</v>
      </c>
      <c r="K15" s="5"/>
      <c r="L15" s="29">
        <f t="shared" ref="L15:L16" si="1">((J15/J14)-1)*100</f>
        <v>-5.149290649315807</v>
      </c>
      <c r="M15" s="5"/>
      <c r="N15" s="5"/>
      <c r="O15" s="34">
        <f>+O26+O27+O28+O29</f>
        <v>18771930.383584611</v>
      </c>
      <c r="P15" s="1"/>
      <c r="Q15" s="29">
        <f t="shared" ref="Q15:Q16" si="2">((O15/O14)-1)*100</f>
        <v>-11.123453134150319</v>
      </c>
      <c r="R15" s="5"/>
    </row>
    <row r="16" spans="1:19" ht="23.1" customHeight="1">
      <c r="A16" s="8">
        <v>2021</v>
      </c>
      <c r="E16" s="34">
        <f>+E30+E31+E32+E33</f>
        <v>245571319.8609426</v>
      </c>
      <c r="F16" s="5"/>
      <c r="G16" s="29">
        <f t="shared" si="0"/>
        <v>3.3614301257366419</v>
      </c>
      <c r="H16" s="5"/>
      <c r="I16" s="5"/>
      <c r="J16" s="34">
        <f>J33</f>
        <v>471075</v>
      </c>
      <c r="K16" s="5"/>
      <c r="L16" s="29">
        <f t="shared" si="1"/>
        <v>4.1070430130102142</v>
      </c>
      <c r="M16" s="5"/>
      <c r="N16" s="5"/>
      <c r="O16" s="34">
        <f>+O30+O31+O32+O33</f>
        <v>17940461.27193987</v>
      </c>
      <c r="P16" s="1"/>
      <c r="Q16" s="29">
        <f t="shared" si="2"/>
        <v>-4.4293213039604655</v>
      </c>
      <c r="R16" s="5"/>
    </row>
    <row r="17" spans="1:18" ht="23.1" customHeight="1">
      <c r="A17" s="8">
        <v>2022</v>
      </c>
      <c r="E17" s="34">
        <f>+E34+E35+E36+E37</f>
        <v>290820906.01542711</v>
      </c>
      <c r="F17" s="5"/>
      <c r="G17" s="29">
        <f>((E17/E16)-1)*100</f>
        <v>18.426250337420335</v>
      </c>
      <c r="H17" s="5"/>
      <c r="I17" s="5"/>
      <c r="J17" s="34">
        <f>J37</f>
        <v>498815</v>
      </c>
      <c r="K17" s="5"/>
      <c r="L17" s="29">
        <f>((J17/J16)-1)*100</f>
        <v>5.8886589184312443</v>
      </c>
      <c r="M17" s="5"/>
      <c r="N17" s="5"/>
      <c r="O17" s="34">
        <f>+O34+O35+O36+O37</f>
        <v>19744255.022881702</v>
      </c>
      <c r="P17" s="1"/>
      <c r="Q17" s="29">
        <f>((O17/O16)-1)*100</f>
        <v>10.054333183523489</v>
      </c>
      <c r="R17" s="5"/>
    </row>
    <row r="18" spans="1:18" ht="23.1" customHeight="1">
      <c r="A18" s="8">
        <v>2023</v>
      </c>
      <c r="E18" s="34">
        <f>+E38+E39+E40+E41</f>
        <v>319785134.74190152</v>
      </c>
      <c r="F18" s="5"/>
      <c r="G18" s="29">
        <f>((E18/E17)-1)*100</f>
        <v>9.9594726951775403</v>
      </c>
      <c r="H18" s="5"/>
      <c r="I18" s="5"/>
      <c r="J18" s="34">
        <f>J41</f>
        <v>515260</v>
      </c>
      <c r="K18" s="5"/>
      <c r="L18" s="29">
        <f>((J18/J17)-1)*100</f>
        <v>3.2968134478714495</v>
      </c>
      <c r="M18" s="5"/>
      <c r="N18" s="5"/>
      <c r="O18" s="34">
        <f>+O38+O39+O40+O41</f>
        <v>20765993.267598167</v>
      </c>
      <c r="P18" s="1"/>
      <c r="Q18" s="29">
        <f>((O18/O17)-1)*100</f>
        <v>5.1748634908350244</v>
      </c>
      <c r="R18" s="5"/>
    </row>
    <row r="19" spans="1:18" ht="23.1" customHeight="1">
      <c r="A19" s="8">
        <v>2024</v>
      </c>
      <c r="E19" s="34">
        <f>+E42+E43+E44+E45</f>
        <v>340105455.91552889</v>
      </c>
      <c r="F19" s="5"/>
      <c r="G19" s="29">
        <f>((E19/E18)-1)*100</f>
        <v>6.3543670314843981</v>
      </c>
      <c r="H19" s="5"/>
      <c r="I19" s="5"/>
      <c r="J19" s="34">
        <f>J45</f>
        <v>531587</v>
      </c>
      <c r="K19" s="5"/>
      <c r="L19" s="29">
        <f>((J19/J18)-1)*100</f>
        <v>3.1686915343710043</v>
      </c>
      <c r="M19" s="5"/>
      <c r="N19" s="5"/>
      <c r="O19" s="34">
        <f>+O42+O43+O44+O45</f>
        <v>21557631.628741585</v>
      </c>
      <c r="P19" s="1"/>
      <c r="Q19" s="29">
        <f>((O19/O18)-1)*100</f>
        <v>3.8121863517053045</v>
      </c>
      <c r="R19" s="5"/>
    </row>
    <row r="20" spans="1:18" ht="23.1" customHeight="1">
      <c r="A20" s="73">
        <v>2025</v>
      </c>
      <c r="C20" s="73"/>
      <c r="E20" s="34">
        <f>+E46+E47+E48+E49</f>
        <v>368619191.04714584</v>
      </c>
      <c r="F20" s="5"/>
      <c r="G20" s="29">
        <f>((E20/E19)-1)*100</f>
        <v>8.3837923313699658</v>
      </c>
      <c r="H20" s="5"/>
      <c r="I20" s="5"/>
      <c r="J20" s="34">
        <f>J49</f>
        <v>548799</v>
      </c>
      <c r="K20" s="5"/>
      <c r="L20" s="29">
        <f>((J20/J19)-1)*100</f>
        <v>3.2378519414507867</v>
      </c>
      <c r="M20" s="5"/>
      <c r="N20" s="5"/>
      <c r="O20" s="34">
        <f>+O46+O47+O48+O49</f>
        <v>22425040.050338194</v>
      </c>
      <c r="P20" s="1"/>
      <c r="Q20" s="29">
        <f>((O20/O19)-1)*100</f>
        <v>4.0236721571962564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f>+'J3-MK'!E22+'J3-Trans'!E22</f>
        <v>63065084.738884196</v>
      </c>
      <c r="G22" s="3">
        <f>(E22/E16-1)*100</f>
        <v>-74.319034985601945</v>
      </c>
      <c r="H22" s="4">
        <f>(E22/E19-1)*100</f>
        <v>-81.457196983471064</v>
      </c>
      <c r="J22" s="7">
        <f>+'J3-MK'!J22+'J3-Trans'!J22</f>
        <v>473874</v>
      </c>
      <c r="L22" s="3">
        <f>(J22/J16-1)*100</f>
        <v>0.59417290240406651</v>
      </c>
      <c r="M22" s="4">
        <f>(J22/J19-1)*100</f>
        <v>-10.856736526664502</v>
      </c>
      <c r="O22" s="7">
        <f>+'J3-MK'!O22+'J3-Trans'!O22</f>
        <v>5061052.2656451706</v>
      </c>
      <c r="Q22" s="3">
        <f>(O22/O16-1)*100</f>
        <v>-71.789731663360243</v>
      </c>
      <c r="R22" s="4">
        <f>(O22/O19-1)*100</f>
        <v>-76.523152669064288</v>
      </c>
    </row>
    <row r="23" spans="1:18" ht="23.1" hidden="1" customHeight="1">
      <c r="C23" s="8">
        <v>2</v>
      </c>
      <c r="E23" s="7">
        <f>+'J3-MK'!E23+'J3-Trans'!E23</f>
        <v>65898071.932161897</v>
      </c>
      <c r="G23" s="3">
        <f>(E23/E17-1)*100</f>
        <v>-77.340668924033196</v>
      </c>
      <c r="H23" s="4">
        <f t="shared" ref="H23:H47" si="3">(E23/E22-1)*100</f>
        <v>4.4921642538140683</v>
      </c>
      <c r="J23" s="7">
        <f>+'J3-MK'!J23+'J3-Trans'!J23</f>
        <v>481282</v>
      </c>
      <c r="L23" s="3">
        <f>(J23/J17-1)*100</f>
        <v>-3.5149303850124824</v>
      </c>
      <c r="M23" s="4">
        <f t="shared" ref="M23:M47" si="4">(J23/J22-1)*100</f>
        <v>1.5632847550192563</v>
      </c>
      <c r="O23" s="7">
        <f>+'J3-MK'!O23+'J3-Trans'!O23</f>
        <v>5284105.5703646196</v>
      </c>
      <c r="Q23" s="3">
        <f>(O23/O17-1)*100</f>
        <v>-73.237250206498814</v>
      </c>
      <c r="R23" s="4">
        <f t="shared" ref="R23:R47" si="5">(O23/O22-1)*100</f>
        <v>4.4072515558385428</v>
      </c>
    </row>
    <row r="24" spans="1:18" ht="23.1" hidden="1" customHeight="1">
      <c r="C24" s="8">
        <v>3</v>
      </c>
      <c r="E24" s="7">
        <f>+'J3-MK'!E24+'J3-Trans'!E24</f>
        <v>64521551.695205703</v>
      </c>
      <c r="G24" s="3">
        <f>(E24/E18-1)*100</f>
        <v>-79.823467483164592</v>
      </c>
      <c r="H24" s="4">
        <f t="shared" si="3"/>
        <v>-2.0888626883852401</v>
      </c>
      <c r="J24" s="7">
        <f>+'J3-MK'!J24+'J3-Trans'!J24</f>
        <v>476294</v>
      </c>
      <c r="L24" s="3">
        <f>(J24/J18-1)*100</f>
        <v>-7.5623956837324808</v>
      </c>
      <c r="M24" s="4">
        <f t="shared" si="4"/>
        <v>-1.0363986186892493</v>
      </c>
      <c r="O24" s="7">
        <f>+'J3-MK'!O24+'J3-Trans'!O24</f>
        <v>5263561.21898029</v>
      </c>
      <c r="Q24" s="3">
        <f>(O24/O18-1)*100</f>
        <v>-74.652976377522037</v>
      </c>
      <c r="R24" s="4">
        <f t="shared" si="5"/>
        <v>-0.3887952485194579</v>
      </c>
    </row>
    <row r="25" spans="1:18" ht="23.1" hidden="1" customHeight="1">
      <c r="C25" s="8">
        <v>4</v>
      </c>
      <c r="E25" s="7">
        <f>+'J3-MK'!E25+'J3-Trans'!E25</f>
        <v>69085217.962264001</v>
      </c>
      <c r="G25" s="3">
        <f>(E25/E19-1)*100</f>
        <v>-79.687118580237509</v>
      </c>
      <c r="H25" s="4">
        <f t="shared" si="3"/>
        <v>7.0730882118531069</v>
      </c>
      <c r="J25" s="7">
        <f>+'J3-MK'!J25+'J3-Trans'!J25</f>
        <v>477056</v>
      </c>
      <c r="L25" s="3">
        <f>(J25/J19-1)*100</f>
        <v>-10.258151534932193</v>
      </c>
      <c r="M25" s="4">
        <f t="shared" si="4"/>
        <v>0.1599852192133433</v>
      </c>
      <c r="O25" s="7">
        <f>+'J3-MK'!O25+'J3-Trans'!O25</f>
        <v>5512635.279263</v>
      </c>
      <c r="Q25" s="3">
        <f>(O25/O19-1)*100</f>
        <v>-74.428381678471055</v>
      </c>
      <c r="R25" s="4">
        <f t="shared" si="5"/>
        <v>4.7320445211989526</v>
      </c>
    </row>
    <row r="26" spans="1:18" ht="23.1" customHeight="1">
      <c r="A26" s="8">
        <v>2020</v>
      </c>
      <c r="C26" s="8">
        <v>1</v>
      </c>
      <c r="E26" s="7">
        <f>+'J3-MK'!E26+'J3-Trans'!E26</f>
        <v>63927268.659846105</v>
      </c>
      <c r="G26" s="3">
        <f t="shared" ref="G26:G47" si="6">(E26/E22-1)*100</f>
        <v>1.3671335328125034</v>
      </c>
      <c r="H26" s="4">
        <f t="shared" si="3"/>
        <v>-7.4660679296623123</v>
      </c>
      <c r="J26" s="7">
        <f>+'J3-MK'!J26+'J3-Trans'!J26</f>
        <v>475391</v>
      </c>
      <c r="L26" s="3">
        <f t="shared" ref="L26:L47" si="7">(J26/J22-1)*100</f>
        <v>0.32012729122088412</v>
      </c>
      <c r="M26" s="4">
        <f t="shared" si="4"/>
        <v>-0.34901562919238405</v>
      </c>
      <c r="O26" s="7">
        <f>+'J3-MK'!O26+'J3-Trans'!O26</f>
        <v>4955379.2669170704</v>
      </c>
      <c r="Q26" s="3">
        <f t="shared" ref="Q26:Q47" si="8">(O26/O22-1)*100</f>
        <v>-2.0879649760864316</v>
      </c>
      <c r="R26" s="4">
        <f t="shared" si="5"/>
        <v>-10.10870453269731</v>
      </c>
    </row>
    <row r="27" spans="1:18" ht="23.1" customHeight="1">
      <c r="C27" s="8">
        <v>2</v>
      </c>
      <c r="E27" s="7">
        <f>+'J3-MK'!E27+'J3-Trans'!E27</f>
        <v>51865579.773162603</v>
      </c>
      <c r="G27" s="3">
        <f t="shared" si="6"/>
        <v>-21.294237824507068</v>
      </c>
      <c r="H27" s="4">
        <f t="shared" si="3"/>
        <v>-18.86783080138018</v>
      </c>
      <c r="J27" s="7">
        <f>+'J3-MK'!J27+'J3-Trans'!J27</f>
        <v>462637</v>
      </c>
      <c r="L27" s="3">
        <f t="shared" si="7"/>
        <v>-3.8740281165719925</v>
      </c>
      <c r="M27" s="4">
        <f t="shared" si="4"/>
        <v>-2.682844227172998</v>
      </c>
      <c r="O27" s="7">
        <f>+'J3-MK'!O27+'J3-Trans'!O27</f>
        <v>4247572.2549383305</v>
      </c>
      <c r="Q27" s="3">
        <f t="shared" si="8"/>
        <v>-19.616059929604411</v>
      </c>
      <c r="R27" s="4">
        <f t="shared" si="5"/>
        <v>-14.283609262850504</v>
      </c>
    </row>
    <row r="28" spans="1:18" ht="23.1" customHeight="1">
      <c r="C28" s="8">
        <v>3</v>
      </c>
      <c r="E28" s="7">
        <f>+'J3-MK'!E28+'J3-Trans'!E28</f>
        <v>59881575.034488097</v>
      </c>
      <c r="G28" s="3">
        <f t="shared" si="6"/>
        <v>-7.1913593811823713</v>
      </c>
      <c r="H28" s="4">
        <f t="shared" si="3"/>
        <v>15.455327591793932</v>
      </c>
      <c r="J28" s="7">
        <f>+'J3-MK'!J28+'J3-Trans'!J28</f>
        <v>461194</v>
      </c>
      <c r="L28" s="3">
        <f t="shared" si="7"/>
        <v>-3.1703107744376346</v>
      </c>
      <c r="M28" s="4">
        <f t="shared" si="4"/>
        <v>-0.31190760790857919</v>
      </c>
      <c r="O28" s="7">
        <f>+'J3-MK'!O28+'J3-Trans'!O28</f>
        <v>4813065.5652470402</v>
      </c>
      <c r="Q28" s="3">
        <f t="shared" si="8"/>
        <v>-8.5587615492866647</v>
      </c>
      <c r="R28" s="4">
        <f t="shared" si="5"/>
        <v>13.313329976935728</v>
      </c>
    </row>
    <row r="29" spans="1:18" ht="23.1" customHeight="1">
      <c r="C29" s="8">
        <v>4</v>
      </c>
      <c r="E29" s="7">
        <f>+'J3-MK'!E29+'J3-Trans'!E29</f>
        <v>61910640.479674898</v>
      </c>
      <c r="G29" s="3">
        <f t="shared" si="6"/>
        <v>-10.385112321000467</v>
      </c>
      <c r="H29" s="4">
        <f t="shared" si="3"/>
        <v>3.3884637202982404</v>
      </c>
      <c r="J29" s="7">
        <f>+'J3-MK'!J29+'J3-Trans'!J29</f>
        <v>452491</v>
      </c>
      <c r="L29" s="3">
        <f t="shared" si="7"/>
        <v>-5.149290649315807</v>
      </c>
      <c r="M29" s="4">
        <f t="shared" si="4"/>
        <v>-1.8870583745668856</v>
      </c>
      <c r="O29" s="7">
        <f>+'J3-MK'!O29+'J3-Trans'!O29</f>
        <v>4755913.29648217</v>
      </c>
      <c r="Q29" s="3">
        <f t="shared" si="8"/>
        <v>-13.727046039621149</v>
      </c>
      <c r="R29" s="4">
        <f t="shared" si="5"/>
        <v>-1.1874400626814774</v>
      </c>
    </row>
    <row r="30" spans="1:18" ht="23.1" customHeight="1">
      <c r="A30" s="8">
        <v>2021</v>
      </c>
      <c r="C30" s="8">
        <v>1</v>
      </c>
      <c r="E30" s="7">
        <f>+'J3-MK'!E30+'J3-Trans'!E30</f>
        <v>59843657.474014997</v>
      </c>
      <c r="G30" s="3">
        <f t="shared" si="6"/>
        <v>-6.3879018632249203</v>
      </c>
      <c r="H30" s="4">
        <f t="shared" si="3"/>
        <v>-3.3386555035535226</v>
      </c>
      <c r="J30" s="7">
        <f>+'J3-MK'!J30+'J3-Trans'!J30</f>
        <v>452655</v>
      </c>
      <c r="L30" s="3">
        <f t="shared" si="7"/>
        <v>-4.7825894894939154</v>
      </c>
      <c r="M30" s="4">
        <f t="shared" si="4"/>
        <v>3.6243814794101326E-2</v>
      </c>
      <c r="O30" s="7">
        <f>+'J3-MK'!O30+'J3-Trans'!O30</f>
        <v>4436863.4446640303</v>
      </c>
      <c r="Q30" s="3">
        <f t="shared" si="8"/>
        <v>-10.463696002337041</v>
      </c>
      <c r="R30" s="4">
        <f t="shared" si="5"/>
        <v>-6.7084875591431175</v>
      </c>
    </row>
    <row r="31" spans="1:18" ht="23.1" customHeight="1">
      <c r="C31" s="8">
        <v>2</v>
      </c>
      <c r="E31" s="7">
        <f>+'J3-MK'!E31+'J3-Trans'!E31</f>
        <v>59507624.147652701</v>
      </c>
      <c r="G31" s="3">
        <f t="shared" si="6"/>
        <v>14.734327482528986</v>
      </c>
      <c r="H31" s="4">
        <f t="shared" si="3"/>
        <v>-0.56151869813139133</v>
      </c>
      <c r="J31" s="7">
        <f>+'J3-MK'!J31+'J3-Trans'!J31</f>
        <v>451340</v>
      </c>
      <c r="L31" s="3">
        <f t="shared" si="7"/>
        <v>-2.4418712727257041</v>
      </c>
      <c r="M31" s="4">
        <f t="shared" si="4"/>
        <v>-0.29050822370237928</v>
      </c>
      <c r="O31" s="7">
        <f>+'J3-MK'!O31+'J3-Trans'!O31</f>
        <v>4368383.3438647604</v>
      </c>
      <c r="Q31" s="3">
        <f t="shared" si="8"/>
        <v>2.844238583251224</v>
      </c>
      <c r="R31" s="4">
        <f t="shared" si="5"/>
        <v>-1.543434943476274</v>
      </c>
    </row>
    <row r="32" spans="1:18" ht="23.1" customHeight="1">
      <c r="C32" s="8">
        <v>3</v>
      </c>
      <c r="E32" s="7">
        <f>+'J3-MK'!E32+'J3-Trans'!E32</f>
        <v>59224959.349497601</v>
      </c>
      <c r="G32" s="3">
        <f t="shared" si="6"/>
        <v>-1.0965237380819115</v>
      </c>
      <c r="H32" s="4">
        <f t="shared" si="3"/>
        <v>-0.47500602183971896</v>
      </c>
      <c r="J32" s="7">
        <f>+'J3-MK'!J32+'J3-Trans'!J32</f>
        <v>451917</v>
      </c>
      <c r="L32" s="3">
        <f t="shared" si="7"/>
        <v>-2.0115179295480901</v>
      </c>
      <c r="M32" s="4">
        <f t="shared" si="4"/>
        <v>0.12784153852971603</v>
      </c>
      <c r="O32" s="7">
        <f>+'J3-MK'!O32+'J3-Trans'!O32</f>
        <v>4438243.7461542701</v>
      </c>
      <c r="Q32" s="3">
        <f t="shared" si="8"/>
        <v>-7.7875901338055336</v>
      </c>
      <c r="R32" s="4">
        <f t="shared" si="5"/>
        <v>1.5992278330523968</v>
      </c>
    </row>
    <row r="33" spans="1:18" ht="23.1" customHeight="1">
      <c r="C33" s="8">
        <v>4</v>
      </c>
      <c r="E33" s="7">
        <f>+'J3-MK'!E33+'J3-Trans'!E33</f>
        <v>66995078.889777303</v>
      </c>
      <c r="G33" s="3">
        <f t="shared" si="6"/>
        <v>8.2125437093024658</v>
      </c>
      <c r="H33" s="4">
        <f t="shared" si="3"/>
        <v>13.119670533544436</v>
      </c>
      <c r="J33" s="7">
        <f>+'J3-MK'!J33+'J3-Trans'!J33</f>
        <v>471075</v>
      </c>
      <c r="L33" s="3">
        <f t="shared" si="7"/>
        <v>4.1070430130102142</v>
      </c>
      <c r="M33" s="4">
        <f t="shared" si="4"/>
        <v>4.2392740259826533</v>
      </c>
      <c r="O33" s="7">
        <f>+'J3-MK'!O33+'J3-Trans'!O33</f>
        <v>4696970.7372568101</v>
      </c>
      <c r="Q33" s="3">
        <f t="shared" si="8"/>
        <v>-1.2393531074033293</v>
      </c>
      <c r="R33" s="4">
        <f t="shared" si="5"/>
        <v>5.8294903547540855</v>
      </c>
    </row>
    <row r="34" spans="1:18" ht="23.1" customHeight="1">
      <c r="A34" s="8">
        <v>2022</v>
      </c>
      <c r="C34" s="8">
        <v>1</v>
      </c>
      <c r="E34" s="7">
        <f>+'J3-MK'!E34+'J3-Trans'!E34</f>
        <v>69489718.465842202</v>
      </c>
      <c r="G34" s="3">
        <f t="shared" si="6"/>
        <v>16.118769137758115</v>
      </c>
      <c r="H34" s="4">
        <f t="shared" si="3"/>
        <v>3.723616148238551</v>
      </c>
      <c r="J34" s="7">
        <f>+'J3-MK'!J34+'J3-Trans'!J34</f>
        <v>481995</v>
      </c>
      <c r="L34" s="3">
        <f t="shared" si="7"/>
        <v>6.4817576299831092</v>
      </c>
      <c r="M34" s="4">
        <f t="shared" si="4"/>
        <v>2.3181022130233986</v>
      </c>
      <c r="O34" s="7">
        <f>+'J3-MK'!O34+'J3-Trans'!O34</f>
        <v>4813188.1786160897</v>
      </c>
      <c r="Q34" s="3">
        <f t="shared" si="8"/>
        <v>8.4817740876078638</v>
      </c>
      <c r="R34" s="4">
        <f t="shared" si="5"/>
        <v>2.4743062680257388</v>
      </c>
    </row>
    <row r="35" spans="1:18" ht="23.1" customHeight="1">
      <c r="C35" s="8">
        <v>2</v>
      </c>
      <c r="E35" s="7">
        <f>+'J3-MK'!E35+'J3-Trans'!E35</f>
        <v>72159925.2783003</v>
      </c>
      <c r="G35" s="3">
        <f t="shared" si="6"/>
        <v>21.261647245828886</v>
      </c>
      <c r="H35" s="4">
        <f t="shared" si="3"/>
        <v>3.8425926473866001</v>
      </c>
      <c r="J35" s="7">
        <f>+'J3-MK'!J35+'J3-Trans'!J35</f>
        <v>490355</v>
      </c>
      <c r="L35" s="3">
        <f t="shared" si="7"/>
        <v>8.6442593167013868</v>
      </c>
      <c r="M35" s="4">
        <f t="shared" si="4"/>
        <v>1.7344578263259969</v>
      </c>
      <c r="O35" s="7">
        <f>+'J3-MK'!O35+'J3-Trans'!O35</f>
        <v>4878866.6133493707</v>
      </c>
      <c r="Q35" s="3">
        <f t="shared" si="8"/>
        <v>11.685862464464481</v>
      </c>
      <c r="R35" s="4">
        <f t="shared" si="5"/>
        <v>1.3645515674013176</v>
      </c>
    </row>
    <row r="36" spans="1:18" ht="23.1" customHeight="1">
      <c r="C36" s="8">
        <v>3</v>
      </c>
      <c r="E36" s="7">
        <f>+'J3-MK'!E36+'J3-Trans'!E36</f>
        <v>73405548.450453296</v>
      </c>
      <c r="G36" s="3">
        <f t="shared" si="6"/>
        <v>23.943602928071893</v>
      </c>
      <c r="H36" s="4">
        <f t="shared" si="3"/>
        <v>1.7261979794865212</v>
      </c>
      <c r="J36" s="7">
        <f>+'J3-MK'!J36+'J3-Trans'!J36</f>
        <v>494695</v>
      </c>
      <c r="L36" s="3">
        <f t="shared" si="7"/>
        <v>9.4658974988770073</v>
      </c>
      <c r="M36" s="4">
        <f t="shared" si="4"/>
        <v>0.88507305931417868</v>
      </c>
      <c r="O36" s="7">
        <f>+'J3-MK'!O36+'J3-Trans'!O36</f>
        <v>4987068.3608318195</v>
      </c>
      <c r="Q36" s="3">
        <f t="shared" si="8"/>
        <v>12.365806072573292</v>
      </c>
      <c r="R36" s="4">
        <f t="shared" si="5"/>
        <v>2.2177640025327072</v>
      </c>
    </row>
    <row r="37" spans="1:18" ht="23.1" customHeight="1">
      <c r="C37" s="8">
        <v>4</v>
      </c>
      <c r="E37" s="7">
        <f>+'J3-MK'!E37+'J3-Trans'!E37</f>
        <v>75765713.820831299</v>
      </c>
      <c r="G37" s="3">
        <f t="shared" si="6"/>
        <v>13.091461457167263</v>
      </c>
      <c r="H37" s="4">
        <f t="shared" si="3"/>
        <v>3.2152411094251931</v>
      </c>
      <c r="J37" s="7">
        <f>+'J3-MK'!J37+'J3-Trans'!J37</f>
        <v>498815</v>
      </c>
      <c r="L37" s="3">
        <f t="shared" si="7"/>
        <v>5.8886589184312443</v>
      </c>
      <c r="M37" s="4">
        <f t="shared" si="4"/>
        <v>0.83283639414184485</v>
      </c>
      <c r="O37" s="7">
        <f>+'J3-MK'!O37+'J3-Trans'!O37</f>
        <v>5065131.8700844198</v>
      </c>
      <c r="Q37" s="3">
        <f t="shared" si="8"/>
        <v>7.8382675435322957</v>
      </c>
      <c r="R37" s="4">
        <f t="shared" si="5"/>
        <v>1.5653186121471041</v>
      </c>
    </row>
    <row r="38" spans="1:18" ht="23.1" customHeight="1">
      <c r="A38" s="8">
        <v>2023</v>
      </c>
      <c r="C38" s="8">
        <v>1</v>
      </c>
      <c r="E38" s="7">
        <f>+'J3-MK'!E38+'J3-Trans'!E38</f>
        <v>77823528.335059494</v>
      </c>
      <c r="G38" s="3">
        <f t="shared" si="6"/>
        <v>11.99286751077253</v>
      </c>
      <c r="H38" s="4">
        <f t="shared" si="3"/>
        <v>2.7160233969344638</v>
      </c>
      <c r="J38" s="7">
        <f>+'J3-MK'!J38+'J3-Trans'!J38</f>
        <v>502949</v>
      </c>
      <c r="L38" s="3">
        <f t="shared" si="7"/>
        <v>4.3473480015352894</v>
      </c>
      <c r="M38" s="4">
        <f t="shared" si="4"/>
        <v>0.82876417108548317</v>
      </c>
      <c r="O38" s="7">
        <f>+'J3-MK'!O38+'J3-Trans'!O38</f>
        <v>5121747.23409284</v>
      </c>
      <c r="Q38" s="3">
        <f t="shared" si="8"/>
        <v>6.410700018910731</v>
      </c>
      <c r="R38" s="4">
        <f t="shared" si="5"/>
        <v>1.1177470885368468</v>
      </c>
    </row>
    <row r="39" spans="1:18" ht="23.1" customHeight="1">
      <c r="C39" s="8">
        <v>2</v>
      </c>
      <c r="E39" s="7">
        <f>+'J3-MK'!E39+'J3-Trans'!E39</f>
        <v>79483731.266789913</v>
      </c>
      <c r="G39" s="3">
        <f t="shared" si="6"/>
        <v>10.149409052522952</v>
      </c>
      <c r="H39" s="4">
        <f t="shared" si="3"/>
        <v>2.1332917785256811</v>
      </c>
      <c r="J39" s="7">
        <f>+'J3-MK'!J39+'J3-Trans'!J39</f>
        <v>507406</v>
      </c>
      <c r="L39" s="3">
        <f t="shared" si="7"/>
        <v>3.4772766669045829</v>
      </c>
      <c r="M39" s="4">
        <f t="shared" si="4"/>
        <v>0.88617334958416283</v>
      </c>
      <c r="O39" s="7">
        <f>+'J3-MK'!O39+'J3-Trans'!O39</f>
        <v>5170226.8553883806</v>
      </c>
      <c r="Q39" s="3">
        <f t="shared" si="8"/>
        <v>5.9718837412320536</v>
      </c>
      <c r="R39" s="4">
        <f t="shared" si="5"/>
        <v>0.94654458878480341</v>
      </c>
    </row>
    <row r="40" spans="1:18" ht="23.1" customHeight="1">
      <c r="C40" s="8">
        <v>3</v>
      </c>
      <c r="E40" s="7">
        <f>+'J3-MK'!E40+'J3-Trans'!E40</f>
        <v>80591447.136763394</v>
      </c>
      <c r="G40" s="3">
        <f t="shared" si="6"/>
        <v>9.7893127127309363</v>
      </c>
      <c r="H40" s="4">
        <f t="shared" si="3"/>
        <v>1.3936384871709118</v>
      </c>
      <c r="J40" s="7">
        <f>+'J3-MK'!J40+'J3-Trans'!J40</f>
        <v>511096</v>
      </c>
      <c r="L40" s="3">
        <f t="shared" si="7"/>
        <v>3.3153761408544646</v>
      </c>
      <c r="M40" s="4">
        <f t="shared" si="4"/>
        <v>0.72722829450184712</v>
      </c>
      <c r="O40" s="7">
        <f>+'J3-MK'!O40+'J3-Trans'!O40</f>
        <v>5211109.2838162296</v>
      </c>
      <c r="Q40" s="3">
        <f t="shared" si="8"/>
        <v>4.4924373755133695</v>
      </c>
      <c r="R40" s="4">
        <f t="shared" si="5"/>
        <v>0.79072794233856492</v>
      </c>
    </row>
    <row r="41" spans="1:18" ht="23.1" customHeight="1">
      <c r="C41" s="8">
        <v>4</v>
      </c>
      <c r="E41" s="7">
        <f>+'J3-MK'!E41+'J3-Trans'!E41</f>
        <v>81886428.003288701</v>
      </c>
      <c r="G41" s="3">
        <f t="shared" si="6"/>
        <v>8.078474911397926</v>
      </c>
      <c r="H41" s="4">
        <f t="shared" si="3"/>
        <v>1.606846523462635</v>
      </c>
      <c r="J41" s="7">
        <f>+'J3-MK'!J41+'J3-Trans'!J41</f>
        <v>515260</v>
      </c>
      <c r="L41" s="3">
        <f t="shared" si="7"/>
        <v>3.2968134478714495</v>
      </c>
      <c r="M41" s="4">
        <f t="shared" si="4"/>
        <v>0.81471973954012622</v>
      </c>
      <c r="O41" s="7">
        <f>+'J3-MK'!O41+'J3-Trans'!O41</f>
        <v>5262909.8943007197</v>
      </c>
      <c r="Q41" s="3">
        <f t="shared" si="8"/>
        <v>3.9046964479723112</v>
      </c>
      <c r="R41" s="4">
        <f t="shared" si="5"/>
        <v>0.99404191436482936</v>
      </c>
    </row>
    <row r="42" spans="1:18" ht="23.1" customHeight="1">
      <c r="A42" s="8">
        <v>2024</v>
      </c>
      <c r="C42" s="8">
        <v>1</v>
      </c>
      <c r="E42" s="7">
        <f>+'J3-MK'!E42+'J3-Trans'!E42</f>
        <v>83001541.447037995</v>
      </c>
      <c r="G42" s="3">
        <f t="shared" si="6"/>
        <v>6.6535316796293431</v>
      </c>
      <c r="H42" s="4">
        <f t="shared" si="3"/>
        <v>1.3617805428080221</v>
      </c>
      <c r="J42" s="7">
        <f>+'J3-MK'!J42+'J3-Trans'!J42</f>
        <v>518757</v>
      </c>
      <c r="L42" s="3">
        <f t="shared" si="7"/>
        <v>3.1430622190321555</v>
      </c>
      <c r="M42" s="4">
        <f t="shared" si="4"/>
        <v>0.67868648837479117</v>
      </c>
      <c r="O42" s="7">
        <f>+'J3-MK'!O42+'J3-Trans'!O42</f>
        <v>5305578.9649126502</v>
      </c>
      <c r="Q42" s="3">
        <f t="shared" si="8"/>
        <v>3.5892386409883015</v>
      </c>
      <c r="R42" s="4">
        <f t="shared" si="5"/>
        <v>0.81075054425949755</v>
      </c>
    </row>
    <row r="43" spans="1:18" ht="23.1" customHeight="1">
      <c r="C43" s="8">
        <v>2</v>
      </c>
      <c r="E43" s="7">
        <f>+'J3-MK'!E43+'J3-Trans'!E43</f>
        <v>84341967.017325193</v>
      </c>
      <c r="G43" s="3">
        <f t="shared" si="6"/>
        <v>6.1122391627897343</v>
      </c>
      <c r="H43" s="4">
        <f t="shared" si="3"/>
        <v>1.614940574498247</v>
      </c>
      <c r="J43" s="7">
        <f>+'J3-MK'!J43+'J3-Trans'!J43</f>
        <v>522138</v>
      </c>
      <c r="L43" s="3">
        <f t="shared" si="7"/>
        <v>2.9033949145260474</v>
      </c>
      <c r="M43" s="4">
        <f t="shared" si="4"/>
        <v>0.65175024144252802</v>
      </c>
      <c r="O43" s="7">
        <f>+'J3-MK'!O43+'J3-Trans'!O43</f>
        <v>5357687.0029576104</v>
      </c>
      <c r="Q43" s="3">
        <f t="shared" si="8"/>
        <v>3.6257625209203281</v>
      </c>
      <c r="R43" s="4">
        <f t="shared" si="5"/>
        <v>0.98213669779614321</v>
      </c>
    </row>
    <row r="44" spans="1:18" ht="23.1" customHeight="1">
      <c r="C44" s="8">
        <v>3</v>
      </c>
      <c r="E44" s="7">
        <f>+'J3-MK'!E44+'J3-Trans'!E44</f>
        <v>85522701.921680599</v>
      </c>
      <c r="G44" s="3">
        <f t="shared" si="6"/>
        <v>6.1188314146399136</v>
      </c>
      <c r="H44" s="4">
        <f t="shared" si="3"/>
        <v>1.3999375946649018</v>
      </c>
      <c r="J44" s="7">
        <f>+'J3-MK'!J44+'J3-Trans'!J44</f>
        <v>526817</v>
      </c>
      <c r="L44" s="3">
        <f t="shared" si="7"/>
        <v>3.0759387668852778</v>
      </c>
      <c r="M44" s="4">
        <f t="shared" si="4"/>
        <v>0.89612324711092484</v>
      </c>
      <c r="O44" s="7">
        <f>+'J3-MK'!O44+'J3-Trans'!O44</f>
        <v>5412422.5540152807</v>
      </c>
      <c r="Q44" s="3">
        <f t="shared" si="8"/>
        <v>3.86315579341725</v>
      </c>
      <c r="R44" s="4">
        <f t="shared" si="5"/>
        <v>1.0216265158351723</v>
      </c>
    </row>
    <row r="45" spans="1:18" ht="23.1" customHeight="1">
      <c r="C45" s="8">
        <v>4</v>
      </c>
      <c r="E45" s="7">
        <f>+'J3-MK'!E45+'J3-Trans'!E45</f>
        <v>87239245.529485106</v>
      </c>
      <c r="G45" s="3">
        <f t="shared" si="6"/>
        <v>6.5368799894182983</v>
      </c>
      <c r="H45" s="4">
        <f t="shared" si="3"/>
        <v>2.007120412748975</v>
      </c>
      <c r="J45" s="7">
        <f>+'J3-MK'!J45+'J3-Trans'!J45</f>
        <v>531587</v>
      </c>
      <c r="L45" s="3">
        <f t="shared" si="7"/>
        <v>3.1686915343710043</v>
      </c>
      <c r="M45" s="4">
        <f t="shared" si="4"/>
        <v>0.90543775162912343</v>
      </c>
      <c r="O45" s="7">
        <f>+'J3-MK'!O45+'J3-Trans'!O45</f>
        <v>5481943.1068560407</v>
      </c>
      <c r="Q45" s="3">
        <f t="shared" si="8"/>
        <v>4.1618271441909993</v>
      </c>
      <c r="R45" s="4">
        <f t="shared" si="5"/>
        <v>1.2844627733136882</v>
      </c>
    </row>
    <row r="46" spans="1:18" ht="23.1" customHeight="1">
      <c r="A46" s="8">
        <v>2025</v>
      </c>
      <c r="C46" s="103" t="s">
        <v>124</v>
      </c>
      <c r="E46" s="7">
        <f>+'J3-MK'!E46+'J3-Trans'!E46</f>
        <v>88914079.71479176</v>
      </c>
      <c r="G46" s="3">
        <f t="shared" si="6"/>
        <v>7.1234077881872304</v>
      </c>
      <c r="H46" s="4">
        <f t="shared" si="3"/>
        <v>1.9198173656151063</v>
      </c>
      <c r="J46" s="7">
        <f>+'J3-MK'!J46+'J3-Trans'!J46</f>
        <v>534760</v>
      </c>
      <c r="L46" s="3">
        <f t="shared" si="7"/>
        <v>3.0848740354346926</v>
      </c>
      <c r="M46" s="4">
        <f t="shared" si="4"/>
        <v>0.59689194807246437</v>
      </c>
      <c r="O46" s="7">
        <f>+'J3-MK'!O46+'J3-Trans'!O46</f>
        <v>5522310.9068870833</v>
      </c>
      <c r="Q46" s="3">
        <f t="shared" si="8"/>
        <v>4.0849819295452061</v>
      </c>
      <c r="R46" s="4">
        <f t="shared" si="5"/>
        <v>0.73637758079896365</v>
      </c>
    </row>
    <row r="47" spans="1:18" ht="23.1" customHeight="1">
      <c r="A47" s="61"/>
      <c r="B47" s="13"/>
      <c r="C47" s="103" t="s">
        <v>125</v>
      </c>
      <c r="D47" s="13"/>
      <c r="E47" s="64">
        <f>+'J3-MK'!E47+'J3-Trans'!E47</f>
        <v>90735169.564378381</v>
      </c>
      <c r="F47" s="13"/>
      <c r="G47" s="65">
        <f t="shared" si="6"/>
        <v>7.5800965677500942</v>
      </c>
      <c r="H47" s="4">
        <f t="shared" si="3"/>
        <v>2.0481456428814271</v>
      </c>
      <c r="I47" s="13"/>
      <c r="J47" s="64">
        <f>+'J3-MK'!J47+'J3-Trans'!J47</f>
        <v>539283</v>
      </c>
      <c r="K47" s="13"/>
      <c r="L47" s="65">
        <f t="shared" si="7"/>
        <v>3.2836146765797602</v>
      </c>
      <c r="M47" s="4">
        <f t="shared" si="4"/>
        <v>0.84579998504001885</v>
      </c>
      <c r="N47" s="13"/>
      <c r="O47" s="64">
        <f>+'J3-MK'!O47+'J3-Trans'!O47</f>
        <v>5581115.8148440421</v>
      </c>
      <c r="P47" s="66"/>
      <c r="Q47" s="65">
        <f t="shared" si="8"/>
        <v>4.1702475669648464</v>
      </c>
      <c r="R47" s="4">
        <f t="shared" si="5"/>
        <v>1.0648605076476469</v>
      </c>
    </row>
    <row r="48" spans="1:18" ht="23.1" customHeight="1">
      <c r="A48" s="70"/>
      <c r="B48" s="13"/>
      <c r="C48" s="70" t="s">
        <v>120</v>
      </c>
      <c r="D48" s="13"/>
      <c r="E48" s="87">
        <f>+'J3-MK'!E48+'J3-Trans'!E48</f>
        <v>93180079.249722794</v>
      </c>
      <c r="F48" s="88"/>
      <c r="G48" s="89">
        <f t="shared" ref="G48" si="9">(E48/E44-1)*100</f>
        <v>8.953619513862666</v>
      </c>
      <c r="H48" s="84">
        <f t="shared" ref="H48" si="10">(E48/E47-1)*100</f>
        <v>2.6945557021411659</v>
      </c>
      <c r="I48" s="88"/>
      <c r="J48" s="87">
        <f>+'J3-MK'!J48+'J3-Trans'!J48</f>
        <v>543668</v>
      </c>
      <c r="K48" s="88"/>
      <c r="L48" s="89">
        <f t="shared" ref="L48" si="11">(J48/J44-1)*100</f>
        <v>3.1986439313841375</v>
      </c>
      <c r="M48" s="84">
        <f t="shared" ref="M48" si="12">(J48/J47-1)*100</f>
        <v>0.81311667528922715</v>
      </c>
      <c r="N48" s="88"/>
      <c r="O48" s="87">
        <f>+'J3-MK'!O48+'J3-Trans'!O48</f>
        <v>5633869.7564672539</v>
      </c>
      <c r="P48" s="90"/>
      <c r="Q48" s="89">
        <f t="shared" ref="Q48" si="13">(O48/O44-1)*100</f>
        <v>4.0914618221685073</v>
      </c>
      <c r="R48" s="84">
        <f t="shared" ref="R48" si="14">(O48/O47-1)*100</f>
        <v>0.94522212713992193</v>
      </c>
    </row>
    <row r="49" spans="1:18" ht="23.1" customHeight="1" thickBot="1">
      <c r="A49" s="27"/>
      <c r="B49" s="23"/>
      <c r="C49" s="27" t="s">
        <v>121</v>
      </c>
      <c r="D49" s="23"/>
      <c r="E49" s="69">
        <f>+'J3-MK'!E49+'J3-Trans'!E49</f>
        <v>95789862.518252939</v>
      </c>
      <c r="F49" s="91"/>
      <c r="G49" s="92">
        <f t="shared" ref="G49" si="15">(E49/E45-1)*100</f>
        <v>9.8013422019770822</v>
      </c>
      <c r="H49" s="86">
        <f t="shared" ref="H49" si="16">(E49/E48-1)*100</f>
        <v>2.8007952875162445</v>
      </c>
      <c r="I49" s="91"/>
      <c r="J49" s="69">
        <f>+'J3-MK'!J49+'J3-Trans'!J49</f>
        <v>548799</v>
      </c>
      <c r="K49" s="91"/>
      <c r="L49" s="92">
        <f t="shared" ref="L49" si="17">(J49/J45-1)*100</f>
        <v>3.2378519414507867</v>
      </c>
      <c r="M49" s="86">
        <f t="shared" ref="M49" si="18">(J49/J48-1)*100</f>
        <v>0.94377450944327368</v>
      </c>
      <c r="N49" s="91"/>
      <c r="O49" s="69">
        <f>+'J3-MK'!O49+'J3-Trans'!O49</f>
        <v>5687743.5721398136</v>
      </c>
      <c r="P49" s="93"/>
      <c r="Q49" s="92">
        <f t="shared" ref="Q49" si="19">(O49/O45-1)*100</f>
        <v>3.7541517901998445</v>
      </c>
      <c r="R49" s="86">
        <f t="shared" ref="R49" si="20">(O49/O48-1)*100</f>
        <v>0.95624886625602645</v>
      </c>
    </row>
  </sheetData>
  <sheetProtection algorithmName="SHA-512" hashValue="HQTp0cVgi0usfrjD3vdJ6ZsJTHI4B/rtyFBa4UEy/zWopBK2dhopRAUW/2Cf6PI3Xu77db/fQassuWWoDWHk2A==" saltValue="ILGdZty6rrl45Ya2m/l89Q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&amp;C&amp;"Arial,Bold"&amp;[15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7DCF-23D1-4AC6-8AB2-526F6E7B014A}">
  <sheetPr codeName="Sheet30">
    <tabColor rgb="FF00B0F0"/>
  </sheetPr>
  <dimension ref="A2:S49"/>
  <sheetViews>
    <sheetView view="pageBreakPreview" zoomScale="89" zoomScaleNormal="100" zoomScaleSheetLayoutView="89" workbookViewId="0">
      <pane ySplit="12" topLeftCell="A38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138828491.98150149</v>
      </c>
      <c r="F14" s="5"/>
      <c r="G14" s="29"/>
      <c r="H14" s="5"/>
      <c r="I14" s="5"/>
      <c r="J14" s="34">
        <f>J25</f>
        <v>134332</v>
      </c>
      <c r="K14" s="5"/>
      <c r="L14" s="29"/>
      <c r="M14" s="5"/>
      <c r="N14" s="5"/>
      <c r="O14" s="34">
        <f>+O22+O23+O24+O25</f>
        <v>9282767.1149535403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146100766.15364769</v>
      </c>
      <c r="F15" s="5"/>
      <c r="G15" s="29">
        <f t="shared" ref="G15:G16" si="0">((E15/E14)-1)*100</f>
        <v>5.2383153258735993</v>
      </c>
      <c r="H15" s="5"/>
      <c r="I15" s="5"/>
      <c r="J15" s="34">
        <f>J29</f>
        <v>133583</v>
      </c>
      <c r="K15" s="5"/>
      <c r="L15" s="29">
        <f t="shared" ref="L15:L16" si="1">((J15/J14)-1)*100</f>
        <v>-0.55757377244438633</v>
      </c>
      <c r="M15" s="5"/>
      <c r="N15" s="5"/>
      <c r="O15" s="34">
        <f>+O26+O27+O28+O29</f>
        <v>8887021.2414627895</v>
      </c>
      <c r="P15" s="1"/>
      <c r="Q15" s="29">
        <f t="shared" ref="Q15:Q16" si="2">((O15/O14)-1)*100</f>
        <v>-4.2632317345680963</v>
      </c>
      <c r="R15" s="5"/>
    </row>
    <row r="16" spans="1:19" ht="23.1" customHeight="1">
      <c r="A16" s="8">
        <v>2021</v>
      </c>
      <c r="E16" s="34">
        <f>+E30+E31+E32+E33</f>
        <v>153347247.3145808</v>
      </c>
      <c r="F16" s="5"/>
      <c r="G16" s="29">
        <f t="shared" si="0"/>
        <v>4.9599200276008837</v>
      </c>
      <c r="H16" s="5"/>
      <c r="I16" s="5"/>
      <c r="J16" s="34">
        <f>J33</f>
        <v>138660</v>
      </c>
      <c r="K16" s="5"/>
      <c r="L16" s="29">
        <f t="shared" si="1"/>
        <v>3.800633314119306</v>
      </c>
      <c r="M16" s="5"/>
      <c r="N16" s="5"/>
      <c r="O16" s="34">
        <f>+O30+O31+O32+O33</f>
        <v>8277498.78594069</v>
      </c>
      <c r="P16" s="1"/>
      <c r="Q16" s="29">
        <f t="shared" si="2"/>
        <v>-6.8585686807897561</v>
      </c>
      <c r="R16" s="5"/>
    </row>
    <row r="17" spans="1:18" ht="23.1" customHeight="1">
      <c r="A17" s="8">
        <v>2022</v>
      </c>
      <c r="E17" s="34">
        <f>+E34+E35+E36+E37</f>
        <v>161886255.5393385</v>
      </c>
      <c r="F17" s="5"/>
      <c r="G17" s="29">
        <f>((E17/E16)-1)*100</f>
        <v>5.5684131109576152</v>
      </c>
      <c r="H17" s="5"/>
      <c r="I17" s="5"/>
      <c r="J17" s="34">
        <f>J37</f>
        <v>141433</v>
      </c>
      <c r="K17" s="5"/>
      <c r="L17" s="29">
        <f>((J17/J16)-1)*100</f>
        <v>1.9998557622962654</v>
      </c>
      <c r="M17" s="5"/>
      <c r="N17" s="5"/>
      <c r="O17" s="34">
        <f>+O34+O35+O36+O37</f>
        <v>8789676.4377699308</v>
      </c>
      <c r="P17" s="1"/>
      <c r="Q17" s="29">
        <f>((O17/O16)-1)*100</f>
        <v>6.1875895735457265</v>
      </c>
      <c r="R17" s="5"/>
    </row>
    <row r="18" spans="1:18" ht="23.1" customHeight="1">
      <c r="A18" s="8">
        <v>2023</v>
      </c>
      <c r="E18" s="34">
        <f>+E38+E39+E40+E41</f>
        <v>170490770.5399234</v>
      </c>
      <c r="F18" s="5"/>
      <c r="G18" s="29">
        <f>((E18/E17)-1)*100</f>
        <v>5.3151609269843192</v>
      </c>
      <c r="H18" s="5"/>
      <c r="I18" s="5"/>
      <c r="J18" s="34">
        <f>J41</f>
        <v>142770</v>
      </c>
      <c r="K18" s="5"/>
      <c r="L18" s="29">
        <f>((J18/J17)-1)*100</f>
        <v>0.94532393430104555</v>
      </c>
      <c r="M18" s="5"/>
      <c r="N18" s="5"/>
      <c r="O18" s="34">
        <f>+O38+O39+O40+O41</f>
        <v>9135462.6822437309</v>
      </c>
      <c r="P18" s="1"/>
      <c r="Q18" s="29">
        <f>((O18/O17)-1)*100</f>
        <v>3.934004248301215</v>
      </c>
      <c r="R18" s="5"/>
    </row>
    <row r="19" spans="1:18" ht="23.1" customHeight="1">
      <c r="A19" s="8">
        <v>2024</v>
      </c>
      <c r="E19" s="34">
        <f>+E42+E43+E44+E45</f>
        <v>176231649.58817852</v>
      </c>
      <c r="F19" s="5"/>
      <c r="G19" s="29">
        <f>((E19/E18)-1)*100</f>
        <v>3.3672667617575147</v>
      </c>
      <c r="H19" s="5"/>
      <c r="I19" s="5"/>
      <c r="J19" s="34">
        <f>J45</f>
        <v>145544</v>
      </c>
      <c r="K19" s="5"/>
      <c r="L19" s="29">
        <f>((J19/J18)-1)*100</f>
        <v>1.9429852209847942</v>
      </c>
      <c r="M19" s="5"/>
      <c r="N19" s="5"/>
      <c r="O19" s="34">
        <f>+O42+O43+O44+O45</f>
        <v>9344554.3459880091</v>
      </c>
      <c r="P19" s="1"/>
      <c r="Q19" s="29">
        <f>((O19/O18)-1)*100</f>
        <v>2.2887911758501467</v>
      </c>
      <c r="R19" s="5"/>
    </row>
    <row r="20" spans="1:18" ht="23.1" customHeight="1">
      <c r="A20" s="73">
        <v>2025</v>
      </c>
      <c r="C20" s="73"/>
      <c r="E20" s="34">
        <f>+E46+E47+E48+E49</f>
        <v>189465466.36003846</v>
      </c>
      <c r="F20" s="5"/>
      <c r="G20" s="29">
        <f>((E20/E19)-1)*100</f>
        <v>7.509330363067579</v>
      </c>
      <c r="H20" s="5"/>
      <c r="I20" s="5"/>
      <c r="J20" s="34">
        <f>J49</f>
        <v>145943</v>
      </c>
      <c r="K20" s="5"/>
      <c r="L20" s="29">
        <f>((J20/J19)-1)*100</f>
        <v>0.27414390150057866</v>
      </c>
      <c r="M20" s="5"/>
      <c r="N20" s="5"/>
      <c r="O20" s="34">
        <f>+O46+O47+O48+O49</f>
        <v>9604118.2983643394</v>
      </c>
      <c r="P20" s="1"/>
      <c r="Q20" s="29">
        <f>((O20/O19)-1)*100</f>
        <v>2.7777028498718215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33539495.7560886</v>
      </c>
      <c r="G22" s="3">
        <f>(E22/E16-1)*100</f>
        <v>-78.128400513584211</v>
      </c>
      <c r="H22" s="4">
        <f>(E22/E19-1)*100</f>
        <v>-80.96851738353223</v>
      </c>
      <c r="J22" s="7">
        <v>135815</v>
      </c>
      <c r="L22" s="3">
        <f>(J22/J16-1)*100</f>
        <v>-2.0517813356411341</v>
      </c>
      <c r="M22" s="4">
        <f>(J22/J19-1)*100</f>
        <v>-6.6845764854614469</v>
      </c>
      <c r="O22" s="7">
        <v>2177921.9972818801</v>
      </c>
      <c r="Q22" s="3">
        <f>(O22/O16-1)*100</f>
        <v>-73.688646128452788</v>
      </c>
      <c r="R22" s="4">
        <f>(O22/O19-1)*100</f>
        <v>-76.693142159134126</v>
      </c>
    </row>
    <row r="23" spans="1:18" ht="23.1" hidden="1" customHeight="1">
      <c r="C23" s="8">
        <v>2</v>
      </c>
      <c r="E23" s="7">
        <v>34806987.031759098</v>
      </c>
      <c r="G23" s="3">
        <f>(E23/E17-1)*100</f>
        <v>-78.499109195035416</v>
      </c>
      <c r="H23" s="4">
        <f t="shared" ref="H23:H47" si="3">(E23/E22-1)*100</f>
        <v>3.7791005711241388</v>
      </c>
      <c r="J23" s="7">
        <v>140338</v>
      </c>
      <c r="L23" s="3">
        <f>(J23/J17-1)*100</f>
        <v>-0.77421818104685958</v>
      </c>
      <c r="M23" s="4">
        <f t="shared" ref="M23:M47" si="4">(J23/J22-1)*100</f>
        <v>3.3302654345985339</v>
      </c>
      <c r="O23" s="7">
        <v>2347761.6878217198</v>
      </c>
      <c r="Q23" s="3">
        <f>(O23/O17-1)*100</f>
        <v>-73.289555031477576</v>
      </c>
      <c r="R23" s="4">
        <f t="shared" ref="R23:R47" si="5">(O23/O22-1)*100</f>
        <v>7.7982448752437206</v>
      </c>
    </row>
    <row r="24" spans="1:18" ht="23.1" hidden="1" customHeight="1">
      <c r="C24" s="8">
        <v>3</v>
      </c>
      <c r="E24" s="7">
        <v>34012294.663345098</v>
      </c>
      <c r="G24" s="3">
        <f>(E24/E18-1)*100</f>
        <v>-80.050360171619658</v>
      </c>
      <c r="H24" s="4">
        <f t="shared" si="3"/>
        <v>-2.2831403582530552</v>
      </c>
      <c r="J24" s="7">
        <v>139580</v>
      </c>
      <c r="L24" s="3">
        <f>(J24/J18-1)*100</f>
        <v>-2.2343629614064553</v>
      </c>
      <c r="M24" s="4">
        <f t="shared" si="4"/>
        <v>-0.54012455642805657</v>
      </c>
      <c r="O24" s="7">
        <v>2346945.8519377299</v>
      </c>
      <c r="Q24" s="3">
        <f>(O24/O18-1)*100</f>
        <v>-74.309502062775607</v>
      </c>
      <c r="R24" s="4">
        <f t="shared" si="5"/>
        <v>-3.4749518582821715E-2</v>
      </c>
    </row>
    <row r="25" spans="1:18" ht="23.1" hidden="1" customHeight="1">
      <c r="C25" s="8">
        <v>4</v>
      </c>
      <c r="E25" s="7">
        <v>36469714.530308701</v>
      </c>
      <c r="G25" s="3">
        <f>(E25/E19-1)*100</f>
        <v>-79.305808794542969</v>
      </c>
      <c r="H25" s="4">
        <f t="shared" si="3"/>
        <v>7.2250928415363624</v>
      </c>
      <c r="J25" s="7">
        <v>134332</v>
      </c>
      <c r="L25" s="3">
        <f>(J25/J19-1)*100</f>
        <v>-7.7035123399109562</v>
      </c>
      <c r="M25" s="4">
        <f t="shared" si="4"/>
        <v>-3.7598509815159775</v>
      </c>
      <c r="O25" s="7">
        <v>2410137.57791221</v>
      </c>
      <c r="Q25" s="3">
        <f>(O25/O19-1)*100</f>
        <v>-74.208105719381052</v>
      </c>
      <c r="R25" s="4">
        <f t="shared" si="5"/>
        <v>2.692508901400803</v>
      </c>
    </row>
    <row r="26" spans="1:18" ht="23.1" customHeight="1">
      <c r="A26" s="8">
        <v>2020</v>
      </c>
      <c r="C26" s="8">
        <v>1</v>
      </c>
      <c r="E26" s="7">
        <v>35712749.497622304</v>
      </c>
      <c r="G26" s="3">
        <f t="shared" ref="G26:G47" si="6">(E26/E22-1)*100</f>
        <v>6.4796851966362201</v>
      </c>
      <c r="H26" s="4">
        <f t="shared" si="3"/>
        <v>-2.0755990071085195</v>
      </c>
      <c r="J26" s="7">
        <v>134257</v>
      </c>
      <c r="L26" s="3">
        <f t="shared" ref="L26:L47" si="7">(J26/J22-1)*100</f>
        <v>-1.1471486949158782</v>
      </c>
      <c r="M26" s="4">
        <f t="shared" si="4"/>
        <v>-5.5831819670670857E-2</v>
      </c>
      <c r="O26" s="7">
        <v>2172231.91622162</v>
      </c>
      <c r="Q26" s="3">
        <f t="shared" ref="Q26:Q47" si="8">(O26/O22-1)*100</f>
        <v>-0.26126193074690329</v>
      </c>
      <c r="R26" s="4">
        <f t="shared" si="5"/>
        <v>-9.8710407186247231</v>
      </c>
    </row>
    <row r="27" spans="1:18" ht="23.1" customHeight="1">
      <c r="C27" s="8">
        <v>2</v>
      </c>
      <c r="E27" s="7">
        <v>36096108.867385201</v>
      </c>
      <c r="G27" s="3">
        <f t="shared" si="6"/>
        <v>3.7036294880963494</v>
      </c>
      <c r="H27" s="4">
        <f t="shared" si="3"/>
        <v>1.073452408889497</v>
      </c>
      <c r="J27" s="7">
        <v>137086</v>
      </c>
      <c r="L27" s="3">
        <f t="shared" si="7"/>
        <v>-2.3172626088443615</v>
      </c>
      <c r="M27" s="4">
        <f t="shared" si="4"/>
        <v>2.1071526996730094</v>
      </c>
      <c r="O27" s="7">
        <v>2183728.20984666</v>
      </c>
      <c r="Q27" s="3">
        <f t="shared" si="8"/>
        <v>-6.9868027417745227</v>
      </c>
      <c r="R27" s="4">
        <f t="shared" si="5"/>
        <v>0.52923877690909116</v>
      </c>
    </row>
    <row r="28" spans="1:18" ht="23.1" customHeight="1">
      <c r="C28" s="8">
        <v>3</v>
      </c>
      <c r="E28" s="7">
        <v>35553458.001425996</v>
      </c>
      <c r="G28" s="3">
        <f t="shared" si="6"/>
        <v>4.5311948321493434</v>
      </c>
      <c r="H28" s="4">
        <f t="shared" si="3"/>
        <v>-1.5033500368498709</v>
      </c>
      <c r="J28" s="7">
        <v>139758</v>
      </c>
      <c r="L28" s="3">
        <f t="shared" si="7"/>
        <v>0.12752543344318745</v>
      </c>
      <c r="M28" s="4">
        <f t="shared" si="4"/>
        <v>1.9491414148782527</v>
      </c>
      <c r="O28" s="7">
        <v>2278387.8175192801</v>
      </c>
      <c r="Q28" s="3">
        <f t="shared" si="8"/>
        <v>-2.9211596152440178</v>
      </c>
      <c r="R28" s="4">
        <f t="shared" si="5"/>
        <v>4.3347705655763402</v>
      </c>
    </row>
    <row r="29" spans="1:18" ht="23.1" customHeight="1">
      <c r="C29" s="8">
        <v>4</v>
      </c>
      <c r="E29" s="7">
        <v>38738449.787214197</v>
      </c>
      <c r="G29" s="3">
        <f t="shared" si="6"/>
        <v>6.2208747343498683</v>
      </c>
      <c r="H29" s="4">
        <f t="shared" si="3"/>
        <v>8.9583178819355744</v>
      </c>
      <c r="J29" s="7">
        <v>133583</v>
      </c>
      <c r="L29" s="3">
        <f t="shared" si="7"/>
        <v>-0.55757377244438633</v>
      </c>
      <c r="M29" s="4">
        <f t="shared" si="4"/>
        <v>-4.41835172226277</v>
      </c>
      <c r="O29" s="7">
        <v>2252673.2978752302</v>
      </c>
      <c r="Q29" s="3">
        <f t="shared" si="8"/>
        <v>-6.5334145851285275</v>
      </c>
      <c r="R29" s="4">
        <f t="shared" si="5"/>
        <v>-1.1286278589765275</v>
      </c>
    </row>
    <row r="30" spans="1:18" ht="23.1" customHeight="1">
      <c r="A30" s="8">
        <v>2021</v>
      </c>
      <c r="C30" s="8">
        <v>1</v>
      </c>
      <c r="E30" s="7">
        <v>37660335.800361797</v>
      </c>
      <c r="G30" s="3">
        <f t="shared" si="6"/>
        <v>5.4534762238599432</v>
      </c>
      <c r="H30" s="4">
        <f t="shared" si="3"/>
        <v>-2.7830591899633439</v>
      </c>
      <c r="J30" s="7">
        <v>133088</v>
      </c>
      <c r="L30" s="3">
        <f t="shared" si="7"/>
        <v>-0.8707181003597575</v>
      </c>
      <c r="M30" s="4">
        <f t="shared" si="4"/>
        <v>-0.37055613363975448</v>
      </c>
      <c r="O30" s="7">
        <v>2024357.29787523</v>
      </c>
      <c r="Q30" s="3">
        <f t="shared" si="8"/>
        <v>-6.8074968074128606</v>
      </c>
      <c r="R30" s="4">
        <f t="shared" si="5"/>
        <v>-10.135335657210154</v>
      </c>
    </row>
    <row r="31" spans="1:18" ht="23.1" customHeight="1">
      <c r="C31" s="8">
        <v>2</v>
      </c>
      <c r="E31" s="7">
        <v>37749505.537019499</v>
      </c>
      <c r="G31" s="3">
        <f t="shared" si="6"/>
        <v>4.5805399017073256</v>
      </c>
      <c r="H31" s="4">
        <f t="shared" si="3"/>
        <v>0.23677361011964493</v>
      </c>
      <c r="J31" s="7">
        <v>133690</v>
      </c>
      <c r="L31" s="3">
        <f t="shared" si="7"/>
        <v>-2.4772770377719078</v>
      </c>
      <c r="M31" s="4">
        <f t="shared" si="4"/>
        <v>0.45233229141621312</v>
      </c>
      <c r="O31" s="7">
        <v>2015575.16276899</v>
      </c>
      <c r="Q31" s="3">
        <f t="shared" si="8"/>
        <v>-7.7002736109489378</v>
      </c>
      <c r="R31" s="4">
        <f t="shared" si="5"/>
        <v>-0.43382337275429395</v>
      </c>
    </row>
    <row r="32" spans="1:18" ht="23.1" customHeight="1">
      <c r="C32" s="8">
        <v>3</v>
      </c>
      <c r="E32" s="7">
        <v>37885045.873829603</v>
      </c>
      <c r="G32" s="3">
        <f t="shared" si="6"/>
        <v>6.5579777705732312</v>
      </c>
      <c r="H32" s="4">
        <f t="shared" si="3"/>
        <v>0.35905195281877855</v>
      </c>
      <c r="J32" s="7">
        <v>138540</v>
      </c>
      <c r="L32" s="3">
        <f t="shared" si="7"/>
        <v>-0.87150646116859187</v>
      </c>
      <c r="M32" s="4">
        <f t="shared" si="4"/>
        <v>3.6277956466452155</v>
      </c>
      <c r="O32" s="7">
        <v>2102592.1628596899</v>
      </c>
      <c r="Q32" s="3">
        <f t="shared" si="8"/>
        <v>-7.7157915482096158</v>
      </c>
      <c r="R32" s="4">
        <f t="shared" si="5"/>
        <v>4.317229230546582</v>
      </c>
    </row>
    <row r="33" spans="1:18" ht="23.1" customHeight="1">
      <c r="C33" s="8">
        <v>4</v>
      </c>
      <c r="E33" s="7">
        <v>40052360.103369899</v>
      </c>
      <c r="G33" s="3">
        <f t="shared" si="6"/>
        <v>3.3917472778927982</v>
      </c>
      <c r="H33" s="4">
        <f t="shared" si="3"/>
        <v>5.7207644323784335</v>
      </c>
      <c r="J33" s="7">
        <v>138660</v>
      </c>
      <c r="L33" s="3">
        <f t="shared" si="7"/>
        <v>3.800633314119306</v>
      </c>
      <c r="M33" s="4">
        <f t="shared" si="4"/>
        <v>8.6617583369430484E-2</v>
      </c>
      <c r="O33" s="7">
        <v>2134974.1624367801</v>
      </c>
      <c r="Q33" s="3">
        <f t="shared" si="8"/>
        <v>-5.2248648549910186</v>
      </c>
      <c r="R33" s="4">
        <f t="shared" si="5"/>
        <v>1.5400989383051789</v>
      </c>
    </row>
    <row r="34" spans="1:18" ht="23.1" customHeight="1">
      <c r="A34" s="8">
        <v>2022</v>
      </c>
      <c r="C34" s="8">
        <v>1</v>
      </c>
      <c r="E34" s="7">
        <v>40161014.319899999</v>
      </c>
      <c r="G34" s="3">
        <f t="shared" si="6"/>
        <v>6.6400855605599274</v>
      </c>
      <c r="H34" s="4">
        <f t="shared" si="3"/>
        <v>0.27128043453539252</v>
      </c>
      <c r="J34" s="7">
        <v>139450</v>
      </c>
      <c r="L34" s="3">
        <f t="shared" si="7"/>
        <v>4.7802957441692717</v>
      </c>
      <c r="M34" s="4">
        <f t="shared" si="4"/>
        <v>0.56973892975624718</v>
      </c>
      <c r="O34" s="7">
        <v>2152001.9077846301</v>
      </c>
      <c r="Q34" s="3">
        <f t="shared" si="8"/>
        <v>6.305438770289018</v>
      </c>
      <c r="R34" s="4">
        <f t="shared" si="5"/>
        <v>0.79756212732875476</v>
      </c>
    </row>
    <row r="35" spans="1:18" ht="23.1" customHeight="1">
      <c r="C35" s="8">
        <v>2</v>
      </c>
      <c r="E35" s="7">
        <v>40212494.9108155</v>
      </c>
      <c r="G35" s="3">
        <f t="shared" si="6"/>
        <v>6.5245606233984788</v>
      </c>
      <c r="H35" s="4">
        <f t="shared" si="3"/>
        <v>0.12818548482225189</v>
      </c>
      <c r="J35" s="7">
        <v>139977</v>
      </c>
      <c r="L35" s="3">
        <f t="shared" si="7"/>
        <v>4.7026703567955686</v>
      </c>
      <c r="M35" s="4">
        <f t="shared" si="4"/>
        <v>0.37791323054858772</v>
      </c>
      <c r="O35" s="7">
        <v>2154786.6133493702</v>
      </c>
      <c r="Q35" s="3">
        <f t="shared" si="8"/>
        <v>6.9067853757997177</v>
      </c>
      <c r="R35" s="4">
        <f t="shared" si="5"/>
        <v>0.12940070148947935</v>
      </c>
    </row>
    <row r="36" spans="1:18" ht="23.1" customHeight="1">
      <c r="C36" s="8">
        <v>3</v>
      </c>
      <c r="E36" s="7">
        <v>40258937.918405697</v>
      </c>
      <c r="G36" s="3">
        <f t="shared" si="6"/>
        <v>6.2660397785500477</v>
      </c>
      <c r="H36" s="4">
        <f t="shared" si="3"/>
        <v>0.11549397194379196</v>
      </c>
      <c r="J36" s="7">
        <v>140992</v>
      </c>
      <c r="L36" s="3">
        <f t="shared" si="7"/>
        <v>1.7698859535152378</v>
      </c>
      <c r="M36" s="4">
        <f t="shared" si="4"/>
        <v>0.72511912671366918</v>
      </c>
      <c r="O36" s="7">
        <v>2222881.15083163</v>
      </c>
      <c r="Q36" s="3">
        <f t="shared" si="8"/>
        <v>5.7209852722145405</v>
      </c>
      <c r="R36" s="4">
        <f t="shared" si="5"/>
        <v>3.1601522424726136</v>
      </c>
    </row>
    <row r="37" spans="1:18" ht="23.1" customHeight="1">
      <c r="C37" s="8">
        <v>4</v>
      </c>
      <c r="E37" s="7">
        <v>41253808.390217297</v>
      </c>
      <c r="G37" s="3">
        <f t="shared" si="6"/>
        <v>2.9996941097768515</v>
      </c>
      <c r="H37" s="4">
        <f t="shared" si="3"/>
        <v>2.4711791300305652</v>
      </c>
      <c r="J37" s="7">
        <v>141433</v>
      </c>
      <c r="L37" s="3">
        <f t="shared" si="7"/>
        <v>1.9998557622962654</v>
      </c>
      <c r="M37" s="4">
        <f t="shared" si="4"/>
        <v>0.31278370403995392</v>
      </c>
      <c r="O37" s="7">
        <v>2260006.7658043001</v>
      </c>
      <c r="Q37" s="3">
        <f t="shared" si="8"/>
        <v>5.856398900154014</v>
      </c>
      <c r="R37" s="4">
        <f t="shared" si="5"/>
        <v>1.6701574422357535</v>
      </c>
    </row>
    <row r="38" spans="1:18" ht="23.1" customHeight="1">
      <c r="A38" s="8">
        <v>2023</v>
      </c>
      <c r="C38" s="8">
        <v>1</v>
      </c>
      <c r="E38" s="7">
        <v>42073114.065017298</v>
      </c>
      <c r="G38" s="3">
        <f t="shared" si="6"/>
        <v>4.7610842940534193</v>
      </c>
      <c r="H38" s="4">
        <f t="shared" si="3"/>
        <v>1.9860122174666595</v>
      </c>
      <c r="J38" s="7">
        <v>141774</v>
      </c>
      <c r="L38" s="3">
        <f t="shared" si="7"/>
        <v>1.6665471495159512</v>
      </c>
      <c r="M38" s="4">
        <f t="shared" si="4"/>
        <v>0.24110356140363276</v>
      </c>
      <c r="O38" s="7">
        <v>2273762.22798225</v>
      </c>
      <c r="Q38" s="3">
        <f t="shared" si="8"/>
        <v>5.6580024282118613</v>
      </c>
      <c r="R38" s="4">
        <f t="shared" si="5"/>
        <v>0.60864694681808107</v>
      </c>
    </row>
    <row r="39" spans="1:18" ht="23.1" customHeight="1">
      <c r="C39" s="8">
        <v>2</v>
      </c>
      <c r="E39" s="7">
        <v>42502655.674450703</v>
      </c>
      <c r="G39" s="3">
        <f t="shared" si="6"/>
        <v>5.6951471643686746</v>
      </c>
      <c r="H39" s="4">
        <f t="shared" si="3"/>
        <v>1.0209408525587493</v>
      </c>
      <c r="J39" s="7">
        <v>142084</v>
      </c>
      <c r="L39" s="3">
        <f t="shared" si="7"/>
        <v>1.5052472906263104</v>
      </c>
      <c r="M39" s="4">
        <f t="shared" si="4"/>
        <v>0.21865786392427644</v>
      </c>
      <c r="O39" s="7">
        <v>2275644.6251203301</v>
      </c>
      <c r="Q39" s="3">
        <f t="shared" si="8"/>
        <v>5.6088157881721834</v>
      </c>
      <c r="R39" s="4">
        <f t="shared" si="5"/>
        <v>8.2787774153092464E-2</v>
      </c>
    </row>
    <row r="40" spans="1:18" ht="23.1" customHeight="1">
      <c r="C40" s="8">
        <v>3</v>
      </c>
      <c r="E40" s="7">
        <v>42787067.7902169</v>
      </c>
      <c r="G40" s="3">
        <f t="shared" si="6"/>
        <v>6.2796735396623227</v>
      </c>
      <c r="H40" s="4">
        <f t="shared" si="3"/>
        <v>0.66916316463765391</v>
      </c>
      <c r="J40" s="7">
        <v>142387</v>
      </c>
      <c r="L40" s="3">
        <f t="shared" si="7"/>
        <v>0.98941783931003613</v>
      </c>
      <c r="M40" s="4">
        <f t="shared" si="4"/>
        <v>0.21325413135890869</v>
      </c>
      <c r="O40" s="7">
        <v>2286209.6208500299</v>
      </c>
      <c r="Q40" s="3">
        <f t="shared" si="8"/>
        <v>2.8489363902657328</v>
      </c>
      <c r="R40" s="4">
        <f t="shared" si="5"/>
        <v>0.46426386673363851</v>
      </c>
    </row>
    <row r="41" spans="1:18" ht="23.1" customHeight="1">
      <c r="C41" s="8">
        <v>4</v>
      </c>
      <c r="E41" s="7">
        <v>43127933.010238498</v>
      </c>
      <c r="G41" s="3">
        <f t="shared" si="6"/>
        <v>4.5429129894965614</v>
      </c>
      <c r="H41" s="4">
        <f t="shared" si="3"/>
        <v>0.79665477824477637</v>
      </c>
      <c r="J41" s="7">
        <v>142770</v>
      </c>
      <c r="L41" s="3">
        <f t="shared" si="7"/>
        <v>0.94532393430104555</v>
      </c>
      <c r="M41" s="4">
        <f t="shared" si="4"/>
        <v>0.26898523039322608</v>
      </c>
      <c r="O41" s="7">
        <v>2299846.2082911199</v>
      </c>
      <c r="Q41" s="3">
        <f t="shared" si="8"/>
        <v>1.76280191234921</v>
      </c>
      <c r="R41" s="4">
        <f t="shared" si="5"/>
        <v>0.59647143974574934</v>
      </c>
    </row>
    <row r="42" spans="1:18" ht="23.1" customHeight="1">
      <c r="A42" s="8">
        <v>2024</v>
      </c>
      <c r="C42" s="8">
        <v>1</v>
      </c>
      <c r="E42" s="7">
        <v>43388608.458674103</v>
      </c>
      <c r="G42" s="3">
        <f t="shared" si="6"/>
        <v>3.1266865381628817</v>
      </c>
      <c r="H42" s="4">
        <f t="shared" si="3"/>
        <v>0.60442370000370893</v>
      </c>
      <c r="J42" s="7">
        <v>143018</v>
      </c>
      <c r="L42" s="3">
        <f t="shared" si="7"/>
        <v>0.87745284748965702</v>
      </c>
      <c r="M42" s="4">
        <f t="shared" si="4"/>
        <v>0.17370596063599475</v>
      </c>
      <c r="O42" s="7">
        <v>2307859.2951722201</v>
      </c>
      <c r="Q42" s="3">
        <f t="shared" si="8"/>
        <v>1.4995880734736344</v>
      </c>
      <c r="R42" s="4">
        <f t="shared" si="5"/>
        <v>0.34841837911649964</v>
      </c>
    </row>
    <row r="43" spans="1:18" ht="23.1" customHeight="1">
      <c r="C43" s="8">
        <v>2</v>
      </c>
      <c r="E43" s="7">
        <v>43861938.725565597</v>
      </c>
      <c r="G43" s="3">
        <f t="shared" si="6"/>
        <v>3.19811322268031</v>
      </c>
      <c r="H43" s="4">
        <f t="shared" si="3"/>
        <v>1.0909090743076444</v>
      </c>
      <c r="J43" s="7">
        <v>143597</v>
      </c>
      <c r="L43" s="3">
        <f t="shared" si="7"/>
        <v>1.0648630387658065</v>
      </c>
      <c r="M43" s="4">
        <f t="shared" si="4"/>
        <v>0.40484414549217806</v>
      </c>
      <c r="O43" s="7">
        <v>2319822.9522912898</v>
      </c>
      <c r="Q43" s="3">
        <f t="shared" si="8"/>
        <v>1.9413544049578402</v>
      </c>
      <c r="R43" s="4">
        <f t="shared" si="5"/>
        <v>0.51838763065392701</v>
      </c>
    </row>
    <row r="44" spans="1:18" ht="23.1" customHeight="1">
      <c r="C44" s="8">
        <v>3</v>
      </c>
      <c r="E44" s="7">
        <v>44152770.230312303</v>
      </c>
      <c r="G44" s="3">
        <f t="shared" si="6"/>
        <v>3.1918579856684337</v>
      </c>
      <c r="H44" s="4">
        <f t="shared" si="3"/>
        <v>0.66306121707564447</v>
      </c>
      <c r="J44" s="7">
        <v>144703</v>
      </c>
      <c r="L44" s="3">
        <f t="shared" si="7"/>
        <v>1.6265529858765282</v>
      </c>
      <c r="M44" s="4">
        <f t="shared" si="4"/>
        <v>0.77021107683308276</v>
      </c>
      <c r="O44" s="7">
        <v>2342210.0590578602</v>
      </c>
      <c r="Q44" s="3">
        <f t="shared" si="8"/>
        <v>2.4494883451242178</v>
      </c>
      <c r="R44" s="4">
        <f t="shared" si="5"/>
        <v>0.96503514393020406</v>
      </c>
    </row>
    <row r="45" spans="1:18" ht="23.1" customHeight="1">
      <c r="C45" s="8">
        <v>4</v>
      </c>
      <c r="E45" s="7">
        <v>44828332.173626497</v>
      </c>
      <c r="G45" s="3">
        <f t="shared" si="6"/>
        <v>3.9426864324435096</v>
      </c>
      <c r="H45" s="4">
        <f t="shared" si="3"/>
        <v>1.5300556223092787</v>
      </c>
      <c r="J45" s="7">
        <v>145544</v>
      </c>
      <c r="L45" s="3">
        <f t="shared" si="7"/>
        <v>1.9429852209847942</v>
      </c>
      <c r="M45" s="4">
        <f t="shared" si="4"/>
        <v>0.58119043834612416</v>
      </c>
      <c r="O45" s="7">
        <v>2374662.03946664</v>
      </c>
      <c r="Q45" s="3">
        <f t="shared" si="8"/>
        <v>3.2530797453239835</v>
      </c>
      <c r="R45" s="4">
        <f t="shared" si="5"/>
        <v>1.3855281802449992</v>
      </c>
    </row>
    <row r="46" spans="1:18" ht="23.1" customHeight="1">
      <c r="A46" s="8">
        <v>2025</v>
      </c>
      <c r="C46" s="103" t="s">
        <v>124</v>
      </c>
      <c r="E46" s="7">
        <v>45824467.167484224</v>
      </c>
      <c r="G46" s="3">
        <f t="shared" si="6"/>
        <v>5.6140512345081994</v>
      </c>
      <c r="H46" s="4">
        <f t="shared" si="3"/>
        <v>2.2221103163052147</v>
      </c>
      <c r="J46" s="7">
        <v>145728</v>
      </c>
      <c r="L46" s="3">
        <f t="shared" si="7"/>
        <v>1.8948663804556176</v>
      </c>
      <c r="M46" s="4">
        <f t="shared" si="4"/>
        <v>0.12642225031604948</v>
      </c>
      <c r="O46" s="7">
        <v>2379509.6299829967</v>
      </c>
      <c r="Q46" s="3">
        <f t="shared" si="8"/>
        <v>3.1046231874127361</v>
      </c>
      <c r="R46" s="4">
        <f t="shared" si="5"/>
        <v>0.20413812305879464</v>
      </c>
    </row>
    <row r="47" spans="1:18" ht="23.1" customHeight="1">
      <c r="A47" s="61"/>
      <c r="B47" s="13"/>
      <c r="C47" s="103" t="s">
        <v>125</v>
      </c>
      <c r="D47" s="13"/>
      <c r="E47" s="64">
        <v>46629120.564378381</v>
      </c>
      <c r="F47" s="13"/>
      <c r="G47" s="65">
        <f t="shared" si="6"/>
        <v>6.3088452522046978</v>
      </c>
      <c r="H47" s="4">
        <f t="shared" si="3"/>
        <v>1.7559470881641115</v>
      </c>
      <c r="I47" s="13"/>
      <c r="J47" s="64">
        <v>146214</v>
      </c>
      <c r="K47" s="13"/>
      <c r="L47" s="65">
        <f t="shared" si="7"/>
        <v>1.8224614720363297</v>
      </c>
      <c r="M47" s="4">
        <f t="shared" si="4"/>
        <v>0.33349802371540616</v>
      </c>
      <c r="N47" s="13"/>
      <c r="O47" s="64">
        <v>2393713.4922774825</v>
      </c>
      <c r="P47" s="66"/>
      <c r="Q47" s="65">
        <f t="shared" si="8"/>
        <v>3.1851801411487468</v>
      </c>
      <c r="R47" s="4">
        <f t="shared" si="5"/>
        <v>0.59692392564880681</v>
      </c>
    </row>
    <row r="48" spans="1:18" ht="23.1" customHeight="1">
      <c r="A48" s="72"/>
      <c r="B48" s="13"/>
      <c r="C48" s="72" t="s">
        <v>120</v>
      </c>
      <c r="D48" s="13"/>
      <c r="E48" s="64">
        <v>48043220.346983686</v>
      </c>
      <c r="F48" s="13"/>
      <c r="G48" s="83">
        <f>(E48/E44-1)*100</f>
        <v>8.8113386688486006</v>
      </c>
      <c r="H48" s="84">
        <f t="shared" ref="H48:H49" si="9">(E48/E47-1)*100</f>
        <v>3.0326537697680456</v>
      </c>
      <c r="I48" s="13"/>
      <c r="J48" s="64">
        <v>146537</v>
      </c>
      <c r="K48" s="13"/>
      <c r="L48" s="83">
        <f t="shared" ref="L48" si="10">(J48/J44-1)*100</f>
        <v>1.2674236194135657</v>
      </c>
      <c r="M48" s="84">
        <f t="shared" ref="M48:M49" si="11">(J48/J47-1)*100</f>
        <v>0.22090907847400754</v>
      </c>
      <c r="N48" s="13"/>
      <c r="O48" s="64">
        <v>2410991.2972488501</v>
      </c>
      <c r="P48" s="66"/>
      <c r="Q48" s="83">
        <f t="shared" ref="Q48" si="12">(O48/O44-1)*100</f>
        <v>2.9365956279197691</v>
      </c>
      <c r="R48" s="84">
        <f t="shared" ref="R48:R49" si="13">(O48/O47-1)*100</f>
        <v>0.72179920559034549</v>
      </c>
    </row>
    <row r="49" spans="1:18" ht="23.1" customHeight="1" thickBot="1">
      <c r="A49" s="27"/>
      <c r="B49" s="23"/>
      <c r="C49" s="27" t="s">
        <v>121</v>
      </c>
      <c r="D49" s="23"/>
      <c r="E49" s="24">
        <v>48968658.281192183</v>
      </c>
      <c r="F49" s="78"/>
      <c r="G49" s="85">
        <f>(E49/E45-1)*100</f>
        <v>9.2359583924059852</v>
      </c>
      <c r="H49" s="86">
        <f t="shared" si="9"/>
        <v>1.9262612446140803</v>
      </c>
      <c r="I49" s="78"/>
      <c r="J49" s="24">
        <v>145943</v>
      </c>
      <c r="K49" s="78"/>
      <c r="L49" s="85">
        <f>(J49/J45-1)*100</f>
        <v>0.27414390150057866</v>
      </c>
      <c r="M49" s="86">
        <f t="shared" si="11"/>
        <v>-0.40535837365307525</v>
      </c>
      <c r="N49" s="78"/>
      <c r="O49" s="24">
        <v>2419903.87885501</v>
      </c>
      <c r="P49" s="79"/>
      <c r="Q49" s="85">
        <f>(O49/O45-1)*100</f>
        <v>1.9051906602478796</v>
      </c>
      <c r="R49" s="86">
        <f t="shared" si="13"/>
        <v>0.36966461124641192</v>
      </c>
    </row>
  </sheetData>
  <sheetProtection algorithmName="SHA-512" hashValue="rOlpq+4FIm38Sj2IjeTd7x36E4MWiYBKtqd1pslp987EjWcIEldFrvv/Gh7sffA/neSYaSDO0/wu1IP9u5HabA==" saltValue="JOWC1cOf3W9NxBn7+z8Xf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&amp;C&amp;"Arial,Bold"&amp;[42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5962-051E-44A8-9FB0-6368511A7085}">
  <sheetPr codeName="Sheet31">
    <tabColor rgb="FF00B0F0"/>
  </sheetPr>
  <dimension ref="A2:S49"/>
  <sheetViews>
    <sheetView view="pageBreakPreview" zoomScale="81" zoomScaleNormal="100" zoomScaleSheetLayoutView="81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123741434.34701431</v>
      </c>
      <c r="F14" s="5"/>
      <c r="G14" s="29"/>
      <c r="H14" s="5"/>
      <c r="I14" s="5"/>
      <c r="J14" s="34">
        <f>J25</f>
        <v>342724</v>
      </c>
      <c r="K14" s="5"/>
      <c r="L14" s="29"/>
      <c r="M14" s="5"/>
      <c r="N14" s="5"/>
      <c r="O14" s="34">
        <f>+O22+O23+O24+O25</f>
        <v>11838587.21929954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91484297.793524012</v>
      </c>
      <c r="F15" s="5"/>
      <c r="G15" s="29">
        <f t="shared" ref="G15:G16" si="0">((E15/E14)-1)*100</f>
        <v>-26.068177343920219</v>
      </c>
      <c r="H15" s="5"/>
      <c r="I15" s="5"/>
      <c r="J15" s="34">
        <f>J29</f>
        <v>318908</v>
      </c>
      <c r="K15" s="5"/>
      <c r="L15" s="29">
        <f t="shared" ref="L15:L16" si="1">((J15/J14)-1)*100</f>
        <v>-6.9490318740444206</v>
      </c>
      <c r="M15" s="5"/>
      <c r="N15" s="5"/>
      <c r="O15" s="34">
        <f>+O26+O27+O28+O29</f>
        <v>9884909.1421218198</v>
      </c>
      <c r="P15" s="1"/>
      <c r="Q15" s="29">
        <f t="shared" ref="Q15:Q16" si="2">((O15/O14)-1)*100</f>
        <v>-16.502628573727019</v>
      </c>
      <c r="R15" s="5"/>
    </row>
    <row r="16" spans="1:19" ht="23.1" customHeight="1">
      <c r="A16" s="8">
        <v>2021</v>
      </c>
      <c r="E16" s="34">
        <f>+E30+E31+E32+E33</f>
        <v>92224072.546361789</v>
      </c>
      <c r="F16" s="5"/>
      <c r="G16" s="29">
        <f t="shared" si="0"/>
        <v>0.80863576666174719</v>
      </c>
      <c r="H16" s="5"/>
      <c r="I16" s="5"/>
      <c r="J16" s="34">
        <f>J33</f>
        <v>332415</v>
      </c>
      <c r="K16" s="5"/>
      <c r="L16" s="29">
        <f t="shared" si="1"/>
        <v>4.2353907710060534</v>
      </c>
      <c r="M16" s="5"/>
      <c r="N16" s="5"/>
      <c r="O16" s="34">
        <f>+O30+O31+O32+O33</f>
        <v>9662962.48599918</v>
      </c>
      <c r="P16" s="1"/>
      <c r="Q16" s="29">
        <f t="shared" si="2"/>
        <v>-2.2453080036606066</v>
      </c>
      <c r="R16" s="5"/>
    </row>
    <row r="17" spans="1:18" ht="23.1" customHeight="1">
      <c r="A17" s="8">
        <v>2022</v>
      </c>
      <c r="E17" s="34">
        <f>+E34+E35+E36+E37</f>
        <v>128934650.47608861</v>
      </c>
      <c r="F17" s="5"/>
      <c r="G17" s="29">
        <f>((E17/E16)-1)*100</f>
        <v>39.805852112280249</v>
      </c>
      <c r="H17" s="5"/>
      <c r="I17" s="5"/>
      <c r="J17" s="34">
        <f>J37</f>
        <v>357382</v>
      </c>
      <c r="K17" s="5"/>
      <c r="L17" s="29">
        <f>((J17/J16)-1)*100</f>
        <v>7.5107922326008048</v>
      </c>
      <c r="M17" s="5"/>
      <c r="N17" s="5"/>
      <c r="O17" s="34">
        <f>+O34+O35+O36+O37</f>
        <v>10954578.585111771</v>
      </c>
      <c r="P17" s="1"/>
      <c r="Q17" s="29">
        <f>((O17/O16)-1)*100</f>
        <v>13.366667841089463</v>
      </c>
      <c r="R17" s="5"/>
    </row>
    <row r="18" spans="1:18" ht="23.1" customHeight="1">
      <c r="A18" s="8">
        <v>2023</v>
      </c>
      <c r="E18" s="34">
        <f>+E38+E39+E40+E41</f>
        <v>149294364.20197809</v>
      </c>
      <c r="F18" s="5"/>
      <c r="G18" s="29">
        <f>((E18/E17)-1)*100</f>
        <v>15.790723169226917</v>
      </c>
      <c r="H18" s="5"/>
      <c r="I18" s="5"/>
      <c r="J18" s="34">
        <f>J41</f>
        <v>372490</v>
      </c>
      <c r="K18" s="5"/>
      <c r="L18" s="29">
        <f>((J18/J17)-1)*100</f>
        <v>4.2274093267148372</v>
      </c>
      <c r="M18" s="5"/>
      <c r="N18" s="5"/>
      <c r="O18" s="34">
        <f>+O38+O39+O40+O41</f>
        <v>11630530.58535444</v>
      </c>
      <c r="P18" s="1"/>
      <c r="Q18" s="29">
        <f>((O18/O17)-1)*100</f>
        <v>6.1704975229384562</v>
      </c>
      <c r="R18" s="5"/>
    </row>
    <row r="19" spans="1:18" ht="23.1" customHeight="1">
      <c r="A19" s="8">
        <v>2024</v>
      </c>
      <c r="E19" s="34">
        <f>+E42+E43+E44+E45</f>
        <v>163873806.32735041</v>
      </c>
      <c r="F19" s="5"/>
      <c r="G19" s="29">
        <f>((E19/E18)-1)*100</f>
        <v>9.7655676443673567</v>
      </c>
      <c r="H19" s="5"/>
      <c r="I19" s="5"/>
      <c r="J19" s="34">
        <f>J45</f>
        <v>386043</v>
      </c>
      <c r="K19" s="5"/>
      <c r="L19" s="29">
        <f>((J19/J18)-1)*100</f>
        <v>3.6384869392466879</v>
      </c>
      <c r="M19" s="5"/>
      <c r="N19" s="5"/>
      <c r="O19" s="34">
        <f>+O42+O43+O44+O45</f>
        <v>12213077.28275357</v>
      </c>
      <c r="P19" s="1"/>
      <c r="Q19" s="29">
        <f>((O19/O18)-1)*100</f>
        <v>5.0087714668210603</v>
      </c>
      <c r="R19" s="5"/>
    </row>
    <row r="20" spans="1:18" ht="23.1" customHeight="1">
      <c r="A20" s="73">
        <v>2025</v>
      </c>
      <c r="C20" s="73"/>
      <c r="E20" s="34">
        <f>+E46+E47+E48+E49</f>
        <v>179153724.68710738</v>
      </c>
      <c r="F20" s="5"/>
      <c r="G20" s="29">
        <f>((E20/E19)-1)*100</f>
        <v>9.324198114513905</v>
      </c>
      <c r="H20" s="5"/>
      <c r="I20" s="5"/>
      <c r="J20" s="34">
        <f>J49</f>
        <v>402856</v>
      </c>
      <c r="K20" s="5"/>
      <c r="L20" s="29">
        <f>((J20/J19)-1)*100</f>
        <v>4.3552143155037193</v>
      </c>
      <c r="M20" s="5"/>
      <c r="N20" s="5"/>
      <c r="O20" s="34">
        <f>+O46+O47+O48+O49</f>
        <v>12820921.751973854</v>
      </c>
      <c r="P20" s="1"/>
      <c r="Q20" s="29">
        <f>((O20/O19)-1)*100</f>
        <v>4.9769968300998002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29525588.9827956</v>
      </c>
      <c r="G22" s="3">
        <f>(E22/E16-1)*100</f>
        <v>-67.984943445267135</v>
      </c>
      <c r="H22" s="4">
        <f>(E22/E19-1)*100</f>
        <v>-81.982728268472641</v>
      </c>
      <c r="J22" s="7">
        <v>338059</v>
      </c>
      <c r="L22" s="3">
        <f>(J22/J16-1)*100</f>
        <v>1.6978776529338324</v>
      </c>
      <c r="M22" s="4">
        <f>(J22/J19-1)*100</f>
        <v>-12.429703426820327</v>
      </c>
      <c r="O22" s="7">
        <v>2883130.26836329</v>
      </c>
      <c r="Q22" s="3">
        <f>(O22/O16-1)*100</f>
        <v>-70.163081223375301</v>
      </c>
      <c r="R22" s="4">
        <f>(O22/O19-1)*100</f>
        <v>-76.393089132133468</v>
      </c>
    </row>
    <row r="23" spans="1:18" ht="23.1" hidden="1" customHeight="1">
      <c r="C23" s="8">
        <v>2</v>
      </c>
      <c r="E23" s="7">
        <v>31091084.900402799</v>
      </c>
      <c r="G23" s="3">
        <f>(E23/E17-1)*100</f>
        <v>-75.886168081582724</v>
      </c>
      <c r="H23" s="4">
        <f t="shared" ref="H23:H47" si="3">(E23/E22-1)*100</f>
        <v>5.3021666003662205</v>
      </c>
      <c r="J23" s="7">
        <v>340944</v>
      </c>
      <c r="L23" s="3">
        <f>(J23/J17-1)*100</f>
        <v>-4.5995601345339203</v>
      </c>
      <c r="M23" s="4">
        <f t="shared" ref="M23:M47" si="4">(J23/J22-1)*100</f>
        <v>0.85340132935374236</v>
      </c>
      <c r="O23" s="7">
        <v>2936343.8825428998</v>
      </c>
      <c r="Q23" s="3">
        <f>(O23/O17-1)*100</f>
        <v>-73.195282139527961</v>
      </c>
      <c r="R23" s="4">
        <f t="shared" ref="R23:R47" si="5">(O23/O22-1)*100</f>
        <v>1.8456888599008181</v>
      </c>
    </row>
    <row r="24" spans="1:18" ht="23.1" hidden="1" customHeight="1">
      <c r="C24" s="8">
        <v>3</v>
      </c>
      <c r="E24" s="7">
        <v>30509257.031860601</v>
      </c>
      <c r="G24" s="3">
        <f>(E24/E18-1)*100</f>
        <v>-79.564361190094829</v>
      </c>
      <c r="H24" s="4">
        <f t="shared" si="3"/>
        <v>-1.8713656033748083</v>
      </c>
      <c r="J24" s="7">
        <v>336714</v>
      </c>
      <c r="L24" s="3">
        <f>(J24/J18-1)*100</f>
        <v>-9.6045531423662354</v>
      </c>
      <c r="M24" s="4">
        <f t="shared" si="4"/>
        <v>-1.2406729550893947</v>
      </c>
      <c r="O24" s="7">
        <v>2916615.3670425601</v>
      </c>
      <c r="Q24" s="3">
        <f>(O24/O18-1)*100</f>
        <v>-74.922766028273372</v>
      </c>
      <c r="R24" s="4">
        <f t="shared" si="5"/>
        <v>-0.67187346882731092</v>
      </c>
    </row>
    <row r="25" spans="1:18" ht="23.1" hidden="1" customHeight="1">
      <c r="C25" s="8">
        <v>4</v>
      </c>
      <c r="E25" s="7">
        <v>32615503.4319553</v>
      </c>
      <c r="G25" s="3">
        <f>(E25/E19-1)*100</f>
        <v>-80.097183214989627</v>
      </c>
      <c r="H25" s="4">
        <f t="shared" si="3"/>
        <v>6.9036305862681724</v>
      </c>
      <c r="J25" s="7">
        <v>342724</v>
      </c>
      <c r="L25" s="3">
        <f>(J25/J19-1)*100</f>
        <v>-11.221288820157337</v>
      </c>
      <c r="M25" s="4">
        <f t="shared" si="4"/>
        <v>1.7848975688566471</v>
      </c>
      <c r="O25" s="7">
        <v>3102497.70135079</v>
      </c>
      <c r="Q25" s="3">
        <f>(O25/O19-1)*100</f>
        <v>-74.596920747141155</v>
      </c>
      <c r="R25" s="4">
        <f t="shared" si="5"/>
        <v>6.3732206998797336</v>
      </c>
    </row>
    <row r="26" spans="1:18" ht="23.1" customHeight="1">
      <c r="A26" s="8">
        <v>2020</v>
      </c>
      <c r="C26" s="8">
        <v>1</v>
      </c>
      <c r="E26" s="7">
        <v>28214519.162223801</v>
      </c>
      <c r="G26" s="3">
        <f t="shared" ref="G26:G47" si="6">(E26/E22-1)*100</f>
        <v>-4.4404527250438637</v>
      </c>
      <c r="H26" s="4">
        <f t="shared" si="3"/>
        <v>-13.493534689455689</v>
      </c>
      <c r="J26" s="7">
        <v>341134</v>
      </c>
      <c r="L26" s="3">
        <f t="shared" ref="L26:L47" si="7">(J26/J22-1)*100</f>
        <v>0.90960453648623041</v>
      </c>
      <c r="M26" s="4">
        <f t="shared" si="4"/>
        <v>-0.46393015954528938</v>
      </c>
      <c r="O26" s="7">
        <v>2783147.3506954499</v>
      </c>
      <c r="Q26" s="3">
        <f t="shared" ref="Q26:Q47" si="8">(O26/O22-1)*100</f>
        <v>-3.4678598731717747</v>
      </c>
      <c r="R26" s="4">
        <f t="shared" si="5"/>
        <v>-10.293330773985709</v>
      </c>
    </row>
    <row r="27" spans="1:18" ht="23.1" customHeight="1">
      <c r="C27" s="8">
        <v>2</v>
      </c>
      <c r="E27" s="7">
        <v>15769470.9057774</v>
      </c>
      <c r="G27" s="3">
        <f t="shared" si="6"/>
        <v>-49.279766350086099</v>
      </c>
      <c r="H27" s="4">
        <f t="shared" si="3"/>
        <v>-44.108666835297264</v>
      </c>
      <c r="J27" s="7">
        <v>325551</v>
      </c>
      <c r="L27" s="3">
        <f t="shared" si="7"/>
        <v>-4.5148176826692925</v>
      </c>
      <c r="M27" s="4">
        <f t="shared" si="4"/>
        <v>-4.5679996716832649</v>
      </c>
      <c r="O27" s="7">
        <v>2063844.04509167</v>
      </c>
      <c r="Q27" s="3">
        <f t="shared" si="8"/>
        <v>-29.713816649282819</v>
      </c>
      <c r="R27" s="4">
        <f t="shared" si="5"/>
        <v>-25.84495949968445</v>
      </c>
    </row>
    <row r="28" spans="1:18" ht="23.1" customHeight="1">
      <c r="C28" s="8">
        <v>3</v>
      </c>
      <c r="E28" s="7">
        <v>24328117.0330621</v>
      </c>
      <c r="G28" s="3">
        <f t="shared" si="6"/>
        <v>-20.259883721008286</v>
      </c>
      <c r="H28" s="4">
        <f t="shared" si="3"/>
        <v>54.273514808598321</v>
      </c>
      <c r="J28" s="7">
        <v>321436</v>
      </c>
      <c r="L28" s="3">
        <f t="shared" si="7"/>
        <v>-4.5373818730435893</v>
      </c>
      <c r="M28" s="4">
        <f t="shared" si="4"/>
        <v>-1.2640108615854406</v>
      </c>
      <c r="O28" s="7">
        <v>2534677.7477277601</v>
      </c>
      <c r="Q28" s="3">
        <f t="shared" si="8"/>
        <v>-13.095234415571355</v>
      </c>
      <c r="R28" s="4">
        <f t="shared" si="5"/>
        <v>22.813434171823623</v>
      </c>
    </row>
    <row r="29" spans="1:18" ht="23.1" customHeight="1">
      <c r="C29" s="8">
        <v>4</v>
      </c>
      <c r="E29" s="7">
        <v>23172190.692460701</v>
      </c>
      <c r="G29" s="3">
        <f t="shared" si="6"/>
        <v>-28.953447734436743</v>
      </c>
      <c r="H29" s="4">
        <f t="shared" si="3"/>
        <v>-4.7514007723264644</v>
      </c>
      <c r="J29" s="7">
        <v>318908</v>
      </c>
      <c r="L29" s="3">
        <f t="shared" si="7"/>
        <v>-6.9490318740444206</v>
      </c>
      <c r="M29" s="4">
        <f t="shared" si="4"/>
        <v>-0.78647071267686774</v>
      </c>
      <c r="O29" s="7">
        <v>2503239.9986069398</v>
      </c>
      <c r="Q29" s="3">
        <f t="shared" si="8"/>
        <v>-19.315331079308795</v>
      </c>
      <c r="R29" s="4">
        <f t="shared" si="5"/>
        <v>-1.2403055634588322</v>
      </c>
    </row>
    <row r="30" spans="1:18" ht="23.1" customHeight="1">
      <c r="A30" s="8">
        <v>2021</v>
      </c>
      <c r="C30" s="8">
        <v>1</v>
      </c>
      <c r="E30" s="7">
        <v>22183321.6736532</v>
      </c>
      <c r="G30" s="3">
        <f t="shared" si="6"/>
        <v>-21.376219292957941</v>
      </c>
      <c r="H30" s="4">
        <f t="shared" si="3"/>
        <v>-4.2674817928597397</v>
      </c>
      <c r="J30" s="7">
        <v>319567</v>
      </c>
      <c r="L30" s="3">
        <f t="shared" si="7"/>
        <v>-6.3221490675218543</v>
      </c>
      <c r="M30" s="4">
        <f t="shared" si="4"/>
        <v>0.20664266810490606</v>
      </c>
      <c r="O30" s="7">
        <v>2412506.1467888001</v>
      </c>
      <c r="Q30" s="3">
        <f t="shared" si="8"/>
        <v>-13.317340305896286</v>
      </c>
      <c r="R30" s="4">
        <f t="shared" si="5"/>
        <v>-3.6246565198955527</v>
      </c>
    </row>
    <row r="31" spans="1:18" ht="23.1" customHeight="1">
      <c r="C31" s="8">
        <v>2</v>
      </c>
      <c r="E31" s="7">
        <v>21758118.610633198</v>
      </c>
      <c r="G31" s="3">
        <f t="shared" si="6"/>
        <v>37.976212015215815</v>
      </c>
      <c r="H31" s="4">
        <f t="shared" si="3"/>
        <v>-1.9167691352779181</v>
      </c>
      <c r="J31" s="7">
        <v>317650</v>
      </c>
      <c r="L31" s="3">
        <f t="shared" si="7"/>
        <v>-2.4269622885507935</v>
      </c>
      <c r="M31" s="4">
        <f t="shared" si="4"/>
        <v>-0.59987420478334608</v>
      </c>
      <c r="O31" s="7">
        <v>2352808.1810957701</v>
      </c>
      <c r="Q31" s="3">
        <f t="shared" si="8"/>
        <v>14.0012583165539</v>
      </c>
      <c r="R31" s="4">
        <f t="shared" si="5"/>
        <v>-2.4745207705477501</v>
      </c>
    </row>
    <row r="32" spans="1:18" ht="23.1" customHeight="1">
      <c r="C32" s="8">
        <v>3</v>
      </c>
      <c r="E32" s="7">
        <v>21339913.475667998</v>
      </c>
      <c r="G32" s="3">
        <f t="shared" si="6"/>
        <v>-12.282921663575975</v>
      </c>
      <c r="H32" s="4">
        <f t="shared" si="3"/>
        <v>-1.9220647816526881</v>
      </c>
      <c r="J32" s="7">
        <v>313377</v>
      </c>
      <c r="L32" s="3">
        <f t="shared" si="7"/>
        <v>-2.5071865005786509</v>
      </c>
      <c r="M32" s="4">
        <f t="shared" si="4"/>
        <v>-1.3451912482291828</v>
      </c>
      <c r="O32" s="7">
        <v>2335651.5832945802</v>
      </c>
      <c r="Q32" s="3">
        <f t="shared" si="8"/>
        <v>-7.8521289190154109</v>
      </c>
      <c r="R32" s="4">
        <f t="shared" si="5"/>
        <v>-0.72919662295629628</v>
      </c>
    </row>
    <row r="33" spans="1:18" ht="23.1" customHeight="1">
      <c r="C33" s="8">
        <v>4</v>
      </c>
      <c r="E33" s="7">
        <v>26942718.7864074</v>
      </c>
      <c r="G33" s="3">
        <f t="shared" si="6"/>
        <v>16.27178087729737</v>
      </c>
      <c r="H33" s="4">
        <f t="shared" si="3"/>
        <v>26.255051676417441</v>
      </c>
      <c r="J33" s="7">
        <v>332415</v>
      </c>
      <c r="L33" s="3">
        <f t="shared" si="7"/>
        <v>4.2353907710060534</v>
      </c>
      <c r="M33" s="4">
        <f t="shared" si="4"/>
        <v>6.0751108090255412</v>
      </c>
      <c r="O33" s="7">
        <v>2561996.57482003</v>
      </c>
      <c r="Q33" s="3">
        <f t="shared" si="8"/>
        <v>2.3472210513489911</v>
      </c>
      <c r="R33" s="4">
        <f t="shared" si="5"/>
        <v>9.6908714101174418</v>
      </c>
    </row>
    <row r="34" spans="1:18" ht="23.1" customHeight="1">
      <c r="A34" s="8">
        <v>2022</v>
      </c>
      <c r="C34" s="8">
        <v>1</v>
      </c>
      <c r="E34" s="7">
        <v>29328704.1459422</v>
      </c>
      <c r="G34" s="3">
        <f t="shared" si="6"/>
        <v>32.210606587269865</v>
      </c>
      <c r="H34" s="4">
        <f t="shared" si="3"/>
        <v>8.8557705643965257</v>
      </c>
      <c r="J34" s="7">
        <v>342545</v>
      </c>
      <c r="L34" s="3">
        <f t="shared" si="7"/>
        <v>7.1903544483629345</v>
      </c>
      <c r="M34" s="4">
        <f t="shared" si="4"/>
        <v>3.0473955748085979</v>
      </c>
      <c r="O34" s="7">
        <v>2661186.2708314601</v>
      </c>
      <c r="Q34" s="3">
        <f t="shared" si="8"/>
        <v>10.307958152714725</v>
      </c>
      <c r="R34" s="4">
        <f t="shared" si="5"/>
        <v>3.8715780101461705</v>
      </c>
    </row>
    <row r="35" spans="1:18" ht="23.1" customHeight="1">
      <c r="C35" s="8">
        <v>2</v>
      </c>
      <c r="E35" s="7">
        <v>31947430.367484801</v>
      </c>
      <c r="G35" s="3">
        <f t="shared" si="6"/>
        <v>46.829930193836169</v>
      </c>
      <c r="H35" s="4">
        <f t="shared" si="3"/>
        <v>8.9288848512078403</v>
      </c>
      <c r="J35" s="7">
        <v>350378</v>
      </c>
      <c r="L35" s="3">
        <f t="shared" si="7"/>
        <v>10.303163859593889</v>
      </c>
      <c r="M35" s="4">
        <f t="shared" si="4"/>
        <v>2.2867068560335158</v>
      </c>
      <c r="O35" s="7">
        <v>2724080</v>
      </c>
      <c r="Q35" s="3">
        <f t="shared" si="8"/>
        <v>15.779944233758902</v>
      </c>
      <c r="R35" s="4">
        <f t="shared" si="5"/>
        <v>2.3633719239386286</v>
      </c>
    </row>
    <row r="36" spans="1:18" ht="23.1" customHeight="1">
      <c r="C36" s="8">
        <v>3</v>
      </c>
      <c r="E36" s="7">
        <v>33146610.5320476</v>
      </c>
      <c r="G36" s="3">
        <f t="shared" si="6"/>
        <v>55.326827214373317</v>
      </c>
      <c r="H36" s="4">
        <f t="shared" si="3"/>
        <v>3.7536044394459012</v>
      </c>
      <c r="J36" s="7">
        <v>353703</v>
      </c>
      <c r="L36" s="3">
        <f t="shared" si="7"/>
        <v>12.868206664815851</v>
      </c>
      <c r="M36" s="4">
        <f t="shared" si="4"/>
        <v>0.94897510688456421</v>
      </c>
      <c r="O36" s="7">
        <v>2764187.21000019</v>
      </c>
      <c r="Q36" s="3">
        <f t="shared" si="8"/>
        <v>18.347583593830976</v>
      </c>
      <c r="R36" s="4">
        <f t="shared" si="5"/>
        <v>1.4723212974725453</v>
      </c>
    </row>
    <row r="37" spans="1:18" ht="23.1" customHeight="1">
      <c r="C37" s="8">
        <v>4</v>
      </c>
      <c r="E37" s="7">
        <v>34511905.430614002</v>
      </c>
      <c r="G37" s="3">
        <f t="shared" si="6"/>
        <v>28.093625978181748</v>
      </c>
      <c r="H37" s="4">
        <f t="shared" si="3"/>
        <v>4.1189577958397061</v>
      </c>
      <c r="J37" s="7">
        <v>357382</v>
      </c>
      <c r="L37" s="3">
        <f t="shared" si="7"/>
        <v>7.5107922326008048</v>
      </c>
      <c r="M37" s="4">
        <f t="shared" si="4"/>
        <v>1.0401381950393418</v>
      </c>
      <c r="O37" s="7">
        <v>2805125.1042801202</v>
      </c>
      <c r="Q37" s="3">
        <f t="shared" si="8"/>
        <v>9.4898069673324592</v>
      </c>
      <c r="R37" s="4">
        <f t="shared" si="5"/>
        <v>1.481010191054577</v>
      </c>
    </row>
    <row r="38" spans="1:18" ht="23.1" customHeight="1">
      <c r="A38" s="8">
        <v>2023</v>
      </c>
      <c r="C38" s="8">
        <v>1</v>
      </c>
      <c r="E38" s="7">
        <v>35750414.270042203</v>
      </c>
      <c r="G38" s="3">
        <f t="shared" si="6"/>
        <v>21.895649027468146</v>
      </c>
      <c r="H38" s="4">
        <f t="shared" si="3"/>
        <v>3.5886423075602636</v>
      </c>
      <c r="J38" s="7">
        <v>361175</v>
      </c>
      <c r="L38" s="3">
        <f t="shared" si="7"/>
        <v>5.4387014844764936</v>
      </c>
      <c r="M38" s="4">
        <f t="shared" si="4"/>
        <v>1.0613293338780361</v>
      </c>
      <c r="O38" s="7">
        <v>2847985.00611059</v>
      </c>
      <c r="Q38" s="3">
        <f t="shared" si="8"/>
        <v>7.0193784376005652</v>
      </c>
      <c r="R38" s="4">
        <f t="shared" si="5"/>
        <v>1.5279140942795477</v>
      </c>
    </row>
    <row r="39" spans="1:18" ht="23.1" customHeight="1">
      <c r="C39" s="8">
        <v>2</v>
      </c>
      <c r="E39" s="7">
        <v>36981075.592339203</v>
      </c>
      <c r="G39" s="3">
        <f t="shared" si="6"/>
        <v>15.756025342111734</v>
      </c>
      <c r="H39" s="4">
        <f t="shared" si="3"/>
        <v>3.4423694030540464</v>
      </c>
      <c r="J39" s="7">
        <v>365322</v>
      </c>
      <c r="L39" s="3">
        <f t="shared" si="7"/>
        <v>4.2651079691076399</v>
      </c>
      <c r="M39" s="4">
        <f t="shared" si="4"/>
        <v>1.1481968574790669</v>
      </c>
      <c r="O39" s="7">
        <v>2894582.23026805</v>
      </c>
      <c r="Q39" s="3">
        <f t="shared" si="8"/>
        <v>6.2590757344883396</v>
      </c>
      <c r="R39" s="4">
        <f t="shared" si="5"/>
        <v>1.6361471025121865</v>
      </c>
    </row>
    <row r="40" spans="1:18" ht="23.1" customHeight="1">
      <c r="C40" s="8">
        <v>3</v>
      </c>
      <c r="E40" s="7">
        <v>37804379.346546501</v>
      </c>
      <c r="G40" s="3">
        <f t="shared" si="6"/>
        <v>14.052021427637573</v>
      </c>
      <c r="H40" s="4">
        <f t="shared" si="3"/>
        <v>2.2262839601610906</v>
      </c>
      <c r="J40" s="7">
        <v>368709</v>
      </c>
      <c r="L40" s="3">
        <f t="shared" si="7"/>
        <v>4.242542472074029</v>
      </c>
      <c r="M40" s="4">
        <f t="shared" si="4"/>
        <v>0.92712730139439259</v>
      </c>
      <c r="O40" s="7">
        <v>2924899.6629662002</v>
      </c>
      <c r="Q40" s="3">
        <f t="shared" si="8"/>
        <v>5.8140943704749759</v>
      </c>
      <c r="R40" s="4">
        <f t="shared" si="5"/>
        <v>1.0473854354914103</v>
      </c>
    </row>
    <row r="41" spans="1:18" ht="23.1" customHeight="1">
      <c r="C41" s="8">
        <v>4</v>
      </c>
      <c r="E41" s="7">
        <v>38758494.993050203</v>
      </c>
      <c r="G41" s="3">
        <f t="shared" si="6"/>
        <v>12.304709083576814</v>
      </c>
      <c r="H41" s="4">
        <f t="shared" si="3"/>
        <v>2.5238230675802997</v>
      </c>
      <c r="J41" s="7">
        <v>372490</v>
      </c>
      <c r="L41" s="3">
        <f t="shared" si="7"/>
        <v>4.2274093267148372</v>
      </c>
      <c r="M41" s="4">
        <f t="shared" si="4"/>
        <v>1.0254699505572118</v>
      </c>
      <c r="O41" s="7">
        <v>2963063.6860095998</v>
      </c>
      <c r="Q41" s="3">
        <f t="shared" si="8"/>
        <v>5.6303578577830082</v>
      </c>
      <c r="R41" s="4">
        <f t="shared" si="5"/>
        <v>1.3047976833741037</v>
      </c>
    </row>
    <row r="42" spans="1:18" ht="23.1" customHeight="1">
      <c r="A42" s="8">
        <v>2024</v>
      </c>
      <c r="C42" s="8">
        <v>1</v>
      </c>
      <c r="E42" s="7">
        <v>39612932.988363899</v>
      </c>
      <c r="G42" s="3">
        <f t="shared" si="6"/>
        <v>10.804122965250151</v>
      </c>
      <c r="H42" s="4">
        <f t="shared" si="3"/>
        <v>2.204517991389765</v>
      </c>
      <c r="J42" s="7">
        <v>375739</v>
      </c>
      <c r="L42" s="3">
        <f t="shared" si="7"/>
        <v>4.0323942687062964</v>
      </c>
      <c r="M42" s="4">
        <f t="shared" si="4"/>
        <v>0.87223818089077199</v>
      </c>
      <c r="O42" s="7">
        <v>2997719.6697404301</v>
      </c>
      <c r="Q42" s="3">
        <f t="shared" si="8"/>
        <v>5.2575650260999307</v>
      </c>
      <c r="R42" s="4">
        <f t="shared" si="5"/>
        <v>1.1695996915105811</v>
      </c>
    </row>
    <row r="43" spans="1:18" ht="23.1" customHeight="1">
      <c r="C43" s="8">
        <v>2</v>
      </c>
      <c r="E43" s="7">
        <v>40480028.291759603</v>
      </c>
      <c r="G43" s="3">
        <f t="shared" si="6"/>
        <v>9.4614681789980892</v>
      </c>
      <c r="H43" s="4">
        <f t="shared" si="3"/>
        <v>2.1889197238952551</v>
      </c>
      <c r="J43" s="7">
        <v>378541</v>
      </c>
      <c r="L43" s="3">
        <f t="shared" si="7"/>
        <v>3.6184516672962408</v>
      </c>
      <c r="M43" s="4">
        <f t="shared" si="4"/>
        <v>0.74573041393095618</v>
      </c>
      <c r="O43" s="7">
        <v>3037864.0506663201</v>
      </c>
      <c r="Q43" s="3">
        <f t="shared" si="8"/>
        <v>4.9500000000000544</v>
      </c>
      <c r="R43" s="4">
        <f t="shared" si="5"/>
        <v>1.3391639428834923</v>
      </c>
    </row>
    <row r="44" spans="1:18" ht="23.1" customHeight="1">
      <c r="C44" s="8">
        <v>3</v>
      </c>
      <c r="E44" s="7">
        <v>41369931.691368297</v>
      </c>
      <c r="G44" s="3">
        <f t="shared" si="6"/>
        <v>9.4315854576978211</v>
      </c>
      <c r="H44" s="4">
        <f t="shared" si="3"/>
        <v>2.1983764269993156</v>
      </c>
      <c r="J44" s="7">
        <v>382114</v>
      </c>
      <c r="L44" s="3">
        <f t="shared" si="7"/>
        <v>3.635658473213299</v>
      </c>
      <c r="M44" s="4">
        <f t="shared" si="4"/>
        <v>0.9438871879135835</v>
      </c>
      <c r="O44" s="7">
        <v>3070212.49495742</v>
      </c>
      <c r="Q44" s="3">
        <f t="shared" si="8"/>
        <v>4.9681304911449509</v>
      </c>
      <c r="R44" s="4">
        <f t="shared" si="5"/>
        <v>1.0648417358902096</v>
      </c>
    </row>
    <row r="45" spans="1:18" ht="23.1" customHeight="1">
      <c r="C45" s="8">
        <v>4</v>
      </c>
      <c r="E45" s="7">
        <v>42410913.355858602</v>
      </c>
      <c r="G45" s="3">
        <f t="shared" si="6"/>
        <v>9.4235298957385147</v>
      </c>
      <c r="H45" s="4">
        <f t="shared" si="3"/>
        <v>2.5162760051341992</v>
      </c>
      <c r="J45" s="7">
        <v>386043</v>
      </c>
      <c r="L45" s="3">
        <f t="shared" si="7"/>
        <v>3.6384869392466879</v>
      </c>
      <c r="M45" s="4">
        <f t="shared" si="4"/>
        <v>1.0282271782766417</v>
      </c>
      <c r="O45" s="7">
        <v>3107281.0673894002</v>
      </c>
      <c r="Q45" s="3">
        <f t="shared" si="8"/>
        <v>4.867171166814166</v>
      </c>
      <c r="R45" s="4">
        <f t="shared" si="5"/>
        <v>1.2073617866145137</v>
      </c>
    </row>
    <row r="46" spans="1:18" ht="23.1" customHeight="1">
      <c r="A46" s="8">
        <v>2025</v>
      </c>
      <c r="C46" s="62">
        <v>1</v>
      </c>
      <c r="E46" s="7">
        <v>43089612.547307536</v>
      </c>
      <c r="G46" s="3">
        <f t="shared" si="6"/>
        <v>8.7766274715505013</v>
      </c>
      <c r="H46" s="4">
        <f t="shared" si="3"/>
        <v>1.6002937398545303</v>
      </c>
      <c r="J46" s="7">
        <v>389032</v>
      </c>
      <c r="L46" s="3">
        <f t="shared" si="7"/>
        <v>3.5378281200514117</v>
      </c>
      <c r="M46" s="4">
        <f t="shared" si="4"/>
        <v>0.77426607916735168</v>
      </c>
      <c r="O46" s="7">
        <v>3142801.2769040866</v>
      </c>
      <c r="Q46" s="3">
        <f t="shared" si="8"/>
        <v>4.8397323014602867</v>
      </c>
      <c r="R46" s="4">
        <f t="shared" si="5"/>
        <v>1.1431283087798949</v>
      </c>
    </row>
    <row r="47" spans="1:18" ht="23.1" customHeight="1">
      <c r="A47" s="61"/>
      <c r="B47" s="13"/>
      <c r="C47" s="61">
        <v>2</v>
      </c>
      <c r="D47" s="13"/>
      <c r="E47" s="64">
        <v>44106049</v>
      </c>
      <c r="F47" s="13"/>
      <c r="G47" s="65">
        <f t="shared" si="6"/>
        <v>8.9575547776445941</v>
      </c>
      <c r="H47" s="4">
        <f t="shared" si="3"/>
        <v>2.3588897476776616</v>
      </c>
      <c r="I47" s="13"/>
      <c r="J47" s="64">
        <v>393069</v>
      </c>
      <c r="K47" s="13"/>
      <c r="L47" s="65">
        <f t="shared" si="7"/>
        <v>3.8378933853928654</v>
      </c>
      <c r="M47" s="4">
        <f t="shared" si="4"/>
        <v>1.0377038392728632</v>
      </c>
      <c r="N47" s="13"/>
      <c r="O47" s="64">
        <v>3187402.32256656</v>
      </c>
      <c r="P47" s="66"/>
      <c r="Q47" s="65">
        <f t="shared" si="8"/>
        <v>4.9224807103346313</v>
      </c>
      <c r="R47" s="4">
        <f t="shared" si="5"/>
        <v>1.4191494063031884</v>
      </c>
    </row>
    <row r="48" spans="1:18" ht="23.1" customHeight="1">
      <c r="A48" s="72"/>
      <c r="B48" s="13"/>
      <c r="C48" s="72">
        <v>3</v>
      </c>
      <c r="D48" s="13"/>
      <c r="E48" s="64">
        <v>45136858.902739108</v>
      </c>
      <c r="F48" s="13"/>
      <c r="G48" s="65">
        <f t="shared" ref="G48:G49" si="9">(E48/E44-1)*100</f>
        <v>9.1054711897355247</v>
      </c>
      <c r="H48" s="4">
        <f t="shared" ref="H48:H49" si="10">(E48/E47-1)*100</f>
        <v>2.3371168492990702</v>
      </c>
      <c r="I48" s="13"/>
      <c r="J48" s="94">
        <v>397131</v>
      </c>
      <c r="K48" s="13"/>
      <c r="L48" s="65">
        <f t="shared" ref="L48:L49" si="11">(J48/J44-1)*100</f>
        <v>3.929979011499185</v>
      </c>
      <c r="M48" s="4">
        <f t="shared" ref="M48:M49" si="12">(J48/J47-1)*100</f>
        <v>1.0334063485037071</v>
      </c>
      <c r="N48" s="13"/>
      <c r="O48" s="64">
        <v>3222878.4592184038</v>
      </c>
      <c r="P48" s="66"/>
      <c r="Q48" s="65">
        <f t="shared" ref="Q48" si="13">(O48/O44-1)*100</f>
        <v>4.9724885333417568</v>
      </c>
      <c r="R48" s="4">
        <f t="shared" ref="R48:R49" si="14">(O48/O47-1)*100</f>
        <v>1.1130109431330748</v>
      </c>
    </row>
    <row r="49" spans="1:18" ht="23.1" customHeight="1" thickBot="1">
      <c r="A49" s="27"/>
      <c r="B49" s="23"/>
      <c r="C49" s="27" t="s">
        <v>121</v>
      </c>
      <c r="D49" s="23"/>
      <c r="E49" s="24">
        <v>46821204.237060755</v>
      </c>
      <c r="F49" s="23"/>
      <c r="G49" s="32">
        <f t="shared" si="9"/>
        <v>10.398952845454158</v>
      </c>
      <c r="H49" s="33">
        <f t="shared" si="10"/>
        <v>3.7316405599934876</v>
      </c>
      <c r="I49" s="23"/>
      <c r="J49" s="24">
        <v>402856</v>
      </c>
      <c r="K49" s="23"/>
      <c r="L49" s="32">
        <f t="shared" si="11"/>
        <v>4.3552143155037193</v>
      </c>
      <c r="M49" s="33">
        <f t="shared" si="12"/>
        <v>1.4415898028610208</v>
      </c>
      <c r="N49" s="23"/>
      <c r="O49" s="24">
        <v>3267839.6932848035</v>
      </c>
      <c r="P49" s="25"/>
      <c r="Q49" s="32">
        <f>(O49/O45-1)*100</f>
        <v>5.167174208360148</v>
      </c>
      <c r="R49" s="33">
        <f t="shared" si="14"/>
        <v>1.3950645249372284</v>
      </c>
    </row>
  </sheetData>
  <sheetProtection algorithmName="SHA-512" hashValue="PUOiXZasbWDqjxXGXb4fo/cBLNKASp7lOXBOGgKedpdY0qJMsyD3fABnRLxajpLWWUISE+9ID/IqGLVSHGQ5Ng==" saltValue="lskVPUX95BHU6H7T5j3R6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&amp;C&amp;"Arial,Bold"&amp;[43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D6B8-1DC0-49EF-9B5A-08DDD3CE53BB}">
  <sheetPr codeName="Sheet32">
    <tabColor rgb="FF00B0F0"/>
  </sheetPr>
  <dimension ref="A2:S49"/>
  <sheetViews>
    <sheetView view="pageBreakPreview" zoomScale="85" zoomScaleNormal="100" zoomScaleSheetLayoutView="85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85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8" t="s">
        <v>118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72012571</v>
      </c>
      <c r="F14" s="5"/>
      <c r="G14" s="29"/>
      <c r="H14" s="5"/>
      <c r="I14" s="5"/>
      <c r="J14" s="34">
        <f>J25</f>
        <v>895190</v>
      </c>
      <c r="K14" s="5"/>
      <c r="L14" s="29"/>
      <c r="M14" s="5"/>
      <c r="N14" s="5"/>
      <c r="O14" s="34">
        <f>+O22+O23+O24+O25</f>
        <v>6848129.4386351099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56432427.275720596</v>
      </c>
      <c r="F15" s="5"/>
      <c r="G15" s="29">
        <f t="shared" ref="G15:G16" si="0">((E15/E14)-1)*100</f>
        <v>-21.635311040733995</v>
      </c>
      <c r="H15" s="5"/>
      <c r="I15" s="5"/>
      <c r="J15" s="34">
        <f>J29</f>
        <v>821305</v>
      </c>
      <c r="K15" s="5"/>
      <c r="L15" s="29">
        <f t="shared" ref="L15:L16" si="1">((J15/J14)-1)*100</f>
        <v>-8.253555111205447</v>
      </c>
      <c r="M15" s="5"/>
      <c r="N15" s="5"/>
      <c r="O15" s="34">
        <f>+O26+O27+O28+O29</f>
        <v>6674284.5099559594</v>
      </c>
      <c r="P15" s="1"/>
      <c r="Q15" s="29">
        <f t="shared" ref="Q15:Q16" si="2">((O15/O14)-1)*100</f>
        <v>-2.5385753910895592</v>
      </c>
      <c r="R15" s="5"/>
    </row>
    <row r="16" spans="1:19" ht="23.1" customHeight="1">
      <c r="A16" s="8">
        <v>2021</v>
      </c>
      <c r="E16" s="34">
        <f>+E30+E31+E32+E33</f>
        <v>50795975.239229903</v>
      </c>
      <c r="F16" s="5"/>
      <c r="G16" s="29">
        <f t="shared" si="0"/>
        <v>-9.9879666861604441</v>
      </c>
      <c r="H16" s="5"/>
      <c r="I16" s="5"/>
      <c r="J16" s="34">
        <f>J33</f>
        <v>813852</v>
      </c>
      <c r="K16" s="5"/>
      <c r="L16" s="29">
        <f t="shared" si="1"/>
        <v>-0.90745825241536071</v>
      </c>
      <c r="M16" s="5"/>
      <c r="N16" s="5"/>
      <c r="O16" s="34">
        <f>+O30+O31+O32+O33</f>
        <v>6594409.53544035</v>
      </c>
      <c r="P16" s="1"/>
      <c r="Q16" s="29">
        <f t="shared" si="2"/>
        <v>-1.1967571115145126</v>
      </c>
      <c r="R16" s="5"/>
    </row>
    <row r="17" spans="1:18" ht="23.1" customHeight="1">
      <c r="A17" s="8">
        <v>2022</v>
      </c>
      <c r="E17" s="34">
        <f>+E34+E35+E36+E37</f>
        <v>65945979.095220596</v>
      </c>
      <c r="F17" s="5"/>
      <c r="G17" s="29">
        <f>((E17/E16)-1)*100</f>
        <v>29.825205214861782</v>
      </c>
      <c r="H17" s="5"/>
      <c r="I17" s="5"/>
      <c r="J17" s="34">
        <f>J37</f>
        <v>823470</v>
      </c>
      <c r="K17" s="5"/>
      <c r="L17" s="29">
        <f>((J17/J16)-1)*100</f>
        <v>1.1817873520001188</v>
      </c>
      <c r="M17" s="5"/>
      <c r="N17" s="5"/>
      <c r="O17" s="34">
        <f>+O34+O35+O36+O37</f>
        <v>6846123.0731813302</v>
      </c>
      <c r="P17" s="1"/>
      <c r="Q17" s="29">
        <f>((O17/O16)-1)*100</f>
        <v>3.8170746961982749</v>
      </c>
      <c r="R17" s="5"/>
    </row>
    <row r="18" spans="1:18" ht="23.1" customHeight="1">
      <c r="A18" s="8">
        <v>2023</v>
      </c>
      <c r="E18" s="34">
        <f>+E38+E39+E40+E41</f>
        <v>71004148.886260793</v>
      </c>
      <c r="F18" s="5"/>
      <c r="G18" s="29">
        <f>((E18/E17)-1)*100</f>
        <v>7.6701716472153958</v>
      </c>
      <c r="H18" s="5"/>
      <c r="I18" s="5"/>
      <c r="J18" s="34">
        <f>J41</f>
        <v>833567</v>
      </c>
      <c r="K18" s="5"/>
      <c r="L18" s="29">
        <f>((J18/J17)-1)*100</f>
        <v>1.2261527438765185</v>
      </c>
      <c r="M18" s="5"/>
      <c r="N18" s="5"/>
      <c r="O18" s="34">
        <f>+O38+O39+O40+O41</f>
        <v>7312992.5236080298</v>
      </c>
      <c r="P18" s="1"/>
      <c r="Q18" s="29">
        <f>((O18/O17)-1)*100</f>
        <v>6.8194720637668738</v>
      </c>
      <c r="R18" s="5"/>
    </row>
    <row r="19" spans="1:18" ht="23.1" customHeight="1">
      <c r="A19" s="8">
        <v>2024</v>
      </c>
      <c r="E19" s="34">
        <f>+E42+E43+E44+E45</f>
        <v>75207425.282356307</v>
      </c>
      <c r="F19" s="5"/>
      <c r="G19" s="29">
        <f>((E19/E18)-1)*100</f>
        <v>5.9197616787556973</v>
      </c>
      <c r="H19" s="5"/>
      <c r="I19" s="5"/>
      <c r="J19" s="34">
        <f>J45</f>
        <v>837094</v>
      </c>
      <c r="K19" s="5"/>
      <c r="L19" s="29">
        <f>((J19/J18)-1)*100</f>
        <v>0.42312135677156082</v>
      </c>
      <c r="M19" s="5"/>
      <c r="N19" s="5"/>
      <c r="O19" s="34">
        <f>+O42+O43+O44+O45</f>
        <v>7563676.81656346</v>
      </c>
      <c r="P19" s="1"/>
      <c r="Q19" s="29">
        <f>((O19/O18)-1)*100</f>
        <v>3.4279303875419442</v>
      </c>
      <c r="R19" s="5"/>
    </row>
    <row r="20" spans="1:18" ht="23.1" customHeight="1">
      <c r="A20" s="73">
        <v>2025</v>
      </c>
      <c r="C20" s="73"/>
      <c r="E20" s="34">
        <f>+E46+E47+E48+E49</f>
        <v>83030300.002741382</v>
      </c>
      <c r="F20" s="5"/>
      <c r="G20" s="29">
        <f>((E20/E19)-1)*100</f>
        <v>10.401731864925745</v>
      </c>
      <c r="H20" s="5"/>
      <c r="I20" s="5"/>
      <c r="J20" s="34">
        <f>J49</f>
        <v>858131</v>
      </c>
      <c r="K20" s="5"/>
      <c r="L20" s="29">
        <f>((J20/J19)-1)*100</f>
        <v>2.5130988873412141</v>
      </c>
      <c r="M20" s="5"/>
      <c r="N20" s="5"/>
      <c r="O20" s="34">
        <f>+O46+O47+O48+O49</f>
        <v>8144185.7647081092</v>
      </c>
      <c r="P20" s="1"/>
      <c r="Q20" s="29">
        <f>((O20/O19)-1)*100</f>
        <v>7.6749570641808873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16788627</v>
      </c>
      <c r="G22" s="3">
        <f>(E22/E16-1)*100</f>
        <v>-66.948903095310413</v>
      </c>
      <c r="H22" s="4">
        <f>(E22/E19-1)*100</f>
        <v>-77.676902331160363</v>
      </c>
      <c r="J22" s="7">
        <v>838605</v>
      </c>
      <c r="L22" s="3">
        <f>(J22/J16-1)*100</f>
        <v>3.0414620840152784</v>
      </c>
      <c r="M22" s="4">
        <f>(J22/J19-1)*100</f>
        <v>0.18050541516245744</v>
      </c>
      <c r="O22" s="7">
        <v>1633377</v>
      </c>
      <c r="Q22" s="3">
        <f>(O22/O16-1)*100</f>
        <v>-75.230883201570393</v>
      </c>
      <c r="R22" s="4">
        <f>(O22/O19-1)*100</f>
        <v>-78.404986891783651</v>
      </c>
    </row>
    <row r="23" spans="1:18" ht="23.1" hidden="1" customHeight="1">
      <c r="C23" s="8">
        <v>2</v>
      </c>
      <c r="E23" s="7">
        <v>17421298</v>
      </c>
      <c r="G23" s="3">
        <f>(E23/E17-1)*100</f>
        <v>-73.582471230209407</v>
      </c>
      <c r="H23" s="4">
        <f t="shared" ref="H23:H47" si="3">(E23/E22-1)*100</f>
        <v>3.7684499155291151</v>
      </c>
      <c r="J23" s="7">
        <v>863615</v>
      </c>
      <c r="L23" s="3">
        <f>(J23/J17-1)*100</f>
        <v>4.8751017037657718</v>
      </c>
      <c r="M23" s="4">
        <f t="shared" ref="M23:M47" si="4">(J23/J22-1)*100</f>
        <v>2.9823337566553976</v>
      </c>
      <c r="O23" s="7">
        <v>1697934.99889483</v>
      </c>
      <c r="Q23" s="3">
        <f>(O23/O17-1)*100</f>
        <v>-75.198590782771078</v>
      </c>
      <c r="R23" s="4">
        <f t="shared" ref="R23:R47" si="5">(O23/O22-1)*100</f>
        <v>3.9524248777122573</v>
      </c>
    </row>
    <row r="24" spans="1:18" ht="23.1" hidden="1" customHeight="1">
      <c r="C24" s="8">
        <v>3</v>
      </c>
      <c r="E24" s="7">
        <v>17924017</v>
      </c>
      <c r="G24" s="3">
        <f>(E24/E18-1)*100</f>
        <v>-74.756380745142238</v>
      </c>
      <c r="H24" s="4">
        <f t="shared" si="3"/>
        <v>2.8856575440016075</v>
      </c>
      <c r="J24" s="7">
        <v>865311</v>
      </c>
      <c r="L24" s="3">
        <f>(J24/J18-1)*100</f>
        <v>3.8082121773054922</v>
      </c>
      <c r="M24" s="4">
        <f t="shared" si="4"/>
        <v>0.19638380528359534</v>
      </c>
      <c r="O24" s="7">
        <v>1717920.4397402799</v>
      </c>
      <c r="Q24" s="3">
        <f>(O24/O18-1)*100</f>
        <v>-76.508653137625458</v>
      </c>
      <c r="R24" s="4">
        <f t="shared" si="5"/>
        <v>1.1770439303305569</v>
      </c>
    </row>
    <row r="25" spans="1:18" ht="23.1" hidden="1" customHeight="1">
      <c r="C25" s="8">
        <v>4</v>
      </c>
      <c r="E25" s="7">
        <v>19878629</v>
      </c>
      <c r="G25" s="3">
        <f>(E25/E19-1)*100</f>
        <v>-73.568262807338087</v>
      </c>
      <c r="H25" s="4">
        <f t="shared" si="3"/>
        <v>10.90498854135209</v>
      </c>
      <c r="J25" s="7">
        <v>895190</v>
      </c>
      <c r="L25" s="3">
        <f>(J25/J19-1)*100</f>
        <v>6.9402002642475091</v>
      </c>
      <c r="M25" s="4">
        <f t="shared" si="4"/>
        <v>3.4529781777880908</v>
      </c>
      <c r="O25" s="7">
        <v>1798897</v>
      </c>
      <c r="Q25" s="3">
        <f>(O25/O19-1)*100</f>
        <v>-76.216633211235944</v>
      </c>
      <c r="R25" s="4">
        <f t="shared" si="5"/>
        <v>4.71363855895226</v>
      </c>
    </row>
    <row r="26" spans="1:18" ht="23.1" customHeight="1">
      <c r="A26" s="8">
        <v>2020</v>
      </c>
      <c r="C26" s="8">
        <v>1</v>
      </c>
      <c r="E26" s="7">
        <v>17184209.908654999</v>
      </c>
      <c r="G26" s="3">
        <f t="shared" ref="G26:G47" si="6">(E26/E22-1)*100</f>
        <v>2.3562552712321105</v>
      </c>
      <c r="H26" s="4">
        <f t="shared" si="3"/>
        <v>-13.554350711736717</v>
      </c>
      <c r="J26" s="7">
        <v>846488</v>
      </c>
      <c r="L26" s="3">
        <f t="shared" ref="L26:L47" si="7">(J26/J22-1)*100</f>
        <v>0.94001347475867192</v>
      </c>
      <c r="M26" s="4">
        <f t="shared" si="4"/>
        <v>-5.4404092985846582</v>
      </c>
      <c r="O26" s="7">
        <v>1690653.6637800899</v>
      </c>
      <c r="Q26" s="3">
        <f t="shared" ref="Q26:Q47" si="8">(O26/O22-1)*100</f>
        <v>3.5066407681808798</v>
      </c>
      <c r="R26" s="4">
        <f t="shared" si="5"/>
        <v>-6.0172058889369495</v>
      </c>
    </row>
    <row r="27" spans="1:18" ht="23.1" customHeight="1">
      <c r="C27" s="8">
        <v>2</v>
      </c>
      <c r="E27" s="7">
        <v>11742304.733601401</v>
      </c>
      <c r="G27" s="3">
        <f t="shared" si="6"/>
        <v>-32.597991644472181</v>
      </c>
      <c r="H27" s="4">
        <f t="shared" si="3"/>
        <v>-31.668055755724499</v>
      </c>
      <c r="J27" s="7">
        <v>809725</v>
      </c>
      <c r="L27" s="3">
        <f t="shared" si="7"/>
        <v>-6.2400490959513171</v>
      </c>
      <c r="M27" s="4">
        <f t="shared" si="4"/>
        <v>-4.3430030904159311</v>
      </c>
      <c r="O27" s="7">
        <v>1631715.5339379299</v>
      </c>
      <c r="Q27" s="3">
        <f t="shared" si="8"/>
        <v>-3.9000000000001034</v>
      </c>
      <c r="R27" s="4">
        <f t="shared" si="5"/>
        <v>-3.4861149332254038</v>
      </c>
    </row>
    <row r="28" spans="1:18" ht="23.1" customHeight="1">
      <c r="C28" s="8">
        <v>3</v>
      </c>
      <c r="E28" s="7">
        <v>13718575.5349926</v>
      </c>
      <c r="G28" s="3">
        <f t="shared" si="6"/>
        <v>-23.462605871258656</v>
      </c>
      <c r="H28" s="4">
        <f t="shared" si="3"/>
        <v>16.830348438632893</v>
      </c>
      <c r="J28" s="7">
        <v>823776</v>
      </c>
      <c r="L28" s="3">
        <f t="shared" si="7"/>
        <v>-4.8000083207078159</v>
      </c>
      <c r="M28" s="4">
        <f t="shared" si="4"/>
        <v>1.7352804964648527</v>
      </c>
      <c r="O28" s="7">
        <v>1681844.1105057399</v>
      </c>
      <c r="Q28" s="3">
        <f t="shared" si="8"/>
        <v>-2.0999999999996577</v>
      </c>
      <c r="R28" s="4">
        <f t="shared" si="5"/>
        <v>3.0721394461957097</v>
      </c>
    </row>
    <row r="29" spans="1:18" ht="23.1" customHeight="1">
      <c r="C29" s="8">
        <v>4</v>
      </c>
      <c r="E29" s="7">
        <v>13787337.098471601</v>
      </c>
      <c r="G29" s="3">
        <f t="shared" si="6"/>
        <v>-30.642414532352301</v>
      </c>
      <c r="H29" s="4">
        <f t="shared" si="3"/>
        <v>0.50122961603125127</v>
      </c>
      <c r="J29" s="7">
        <v>821305</v>
      </c>
      <c r="L29" s="3">
        <f t="shared" si="7"/>
        <v>-8.253555111205447</v>
      </c>
      <c r="M29" s="4">
        <f t="shared" si="4"/>
        <v>-0.29996018335081143</v>
      </c>
      <c r="O29" s="7">
        <v>1670071.2017322001</v>
      </c>
      <c r="Q29" s="3">
        <f t="shared" si="8"/>
        <v>-7.1613771254162906</v>
      </c>
      <c r="R29" s="4">
        <f t="shared" si="5"/>
        <v>-0.69999999999997842</v>
      </c>
    </row>
    <row r="30" spans="1:18" ht="23.1" customHeight="1">
      <c r="A30" s="8">
        <v>2021</v>
      </c>
      <c r="C30" s="8">
        <v>1</v>
      </c>
      <c r="E30" s="7">
        <v>12953472.054138901</v>
      </c>
      <c r="G30" s="3">
        <f t="shared" si="6"/>
        <v>-24.619914892829875</v>
      </c>
      <c r="H30" s="4">
        <f t="shared" si="3"/>
        <v>-6.0480500213862083</v>
      </c>
      <c r="J30" s="7">
        <v>819663</v>
      </c>
      <c r="L30" s="3">
        <f t="shared" si="7"/>
        <v>-3.1689758153689129</v>
      </c>
      <c r="M30" s="4">
        <f t="shared" si="4"/>
        <v>-0.19992572795733965</v>
      </c>
      <c r="O30" s="7">
        <v>1661720.8457235401</v>
      </c>
      <c r="Q30" s="3">
        <f t="shared" si="8"/>
        <v>-1.7113391510275244</v>
      </c>
      <c r="R30" s="4">
        <f t="shared" si="5"/>
        <v>-0.49999999999994493</v>
      </c>
    </row>
    <row r="31" spans="1:18" ht="23.1" customHeight="1">
      <c r="C31" s="8">
        <v>2</v>
      </c>
      <c r="E31" s="7">
        <v>12117412.7699324</v>
      </c>
      <c r="G31" s="3">
        <f t="shared" si="6"/>
        <v>3.194500950546808</v>
      </c>
      <c r="H31" s="4">
        <f t="shared" si="3"/>
        <v>-6.4543257646459518</v>
      </c>
      <c r="J31" s="7">
        <v>808187</v>
      </c>
      <c r="L31" s="3">
        <f t="shared" si="7"/>
        <v>-0.18994102936181756</v>
      </c>
      <c r="M31" s="4">
        <f t="shared" si="4"/>
        <v>-1.4000875969758297</v>
      </c>
      <c r="O31" s="7">
        <v>1626824.70796334</v>
      </c>
      <c r="Q31" s="3">
        <f t="shared" si="8"/>
        <v>-0.29973520953046062</v>
      </c>
      <c r="R31" s="4">
        <f t="shared" si="5"/>
        <v>-2.100000000000346</v>
      </c>
    </row>
    <row r="32" spans="1:18" ht="23.1" customHeight="1">
      <c r="C32" s="8">
        <v>3</v>
      </c>
      <c r="E32" s="7">
        <v>11791973.4151586</v>
      </c>
      <c r="G32" s="3">
        <f t="shared" si="6"/>
        <v>-14.043747580933076</v>
      </c>
      <c r="H32" s="4">
        <f t="shared" si="3"/>
        <v>-2.6857165052702636</v>
      </c>
      <c r="J32" s="7">
        <v>812228</v>
      </c>
      <c r="L32" s="3">
        <f t="shared" si="7"/>
        <v>-1.4018373926892758</v>
      </c>
      <c r="M32" s="4">
        <f t="shared" si="4"/>
        <v>0.50000804269307864</v>
      </c>
      <c r="O32" s="7">
        <v>1646346.6044588999</v>
      </c>
      <c r="Q32" s="3">
        <f t="shared" si="8"/>
        <v>-2.1106299820002783</v>
      </c>
      <c r="R32" s="4">
        <f t="shared" si="5"/>
        <v>1.2000000000000011</v>
      </c>
    </row>
    <row r="33" spans="1:18" ht="23.1" customHeight="1">
      <c r="C33" s="8">
        <v>4</v>
      </c>
      <c r="E33" s="7">
        <v>13933117</v>
      </c>
      <c r="G33" s="3">
        <f t="shared" si="6"/>
        <v>1.0573463206652089</v>
      </c>
      <c r="H33" s="4">
        <f t="shared" si="3"/>
        <v>18.157635787144464</v>
      </c>
      <c r="J33" s="7">
        <v>813852</v>
      </c>
      <c r="L33" s="3">
        <f t="shared" si="7"/>
        <v>-0.90745825241536071</v>
      </c>
      <c r="M33" s="4">
        <f t="shared" si="4"/>
        <v>0.19994385812851512</v>
      </c>
      <c r="O33" s="7">
        <v>1659517.37729457</v>
      </c>
      <c r="Q33" s="3">
        <f t="shared" si="8"/>
        <v>-0.6319385920003695</v>
      </c>
      <c r="R33" s="4">
        <f t="shared" si="5"/>
        <v>0.7999999999999341</v>
      </c>
    </row>
    <row r="34" spans="1:18" ht="23.1" customHeight="1">
      <c r="A34" s="8">
        <v>2022</v>
      </c>
      <c r="C34" s="8">
        <v>1</v>
      </c>
      <c r="E34" s="7">
        <v>15532839.727805899</v>
      </c>
      <c r="G34" s="3">
        <f t="shared" si="6"/>
        <v>19.91255829237566</v>
      </c>
      <c r="H34" s="4">
        <f t="shared" si="3"/>
        <v>11.481441861185115</v>
      </c>
      <c r="J34" s="7">
        <v>821177</v>
      </c>
      <c r="L34" s="3">
        <f t="shared" si="7"/>
        <v>0.18471005767004556</v>
      </c>
      <c r="M34" s="4">
        <f t="shared" si="4"/>
        <v>0.90004079365781919</v>
      </c>
      <c r="O34" s="7">
        <v>1687729.17270858</v>
      </c>
      <c r="Q34" s="3">
        <f t="shared" si="8"/>
        <v>1.5651441727997151</v>
      </c>
      <c r="R34" s="4">
        <f t="shared" si="5"/>
        <v>1.7000000000001458</v>
      </c>
    </row>
    <row r="35" spans="1:18" ht="23.1" customHeight="1">
      <c r="C35" s="8">
        <v>2</v>
      </c>
      <c r="E35" s="7">
        <v>16472405.6562685</v>
      </c>
      <c r="G35" s="3">
        <f t="shared" si="6"/>
        <v>35.939956565170263</v>
      </c>
      <c r="H35" s="4">
        <f t="shared" si="3"/>
        <v>6.0488999109457708</v>
      </c>
      <c r="J35" s="7">
        <v>819042</v>
      </c>
      <c r="L35" s="3">
        <f t="shared" si="7"/>
        <v>1.3431297459622682</v>
      </c>
      <c r="M35" s="4">
        <f t="shared" si="4"/>
        <v>-0.25999266905917251</v>
      </c>
      <c r="O35" s="7">
        <v>1694480.08939942</v>
      </c>
      <c r="Q35" s="3">
        <f t="shared" si="8"/>
        <v>4.1587382528004202</v>
      </c>
      <c r="R35" s="4">
        <f t="shared" si="5"/>
        <v>0.40000000000033342</v>
      </c>
    </row>
    <row r="36" spans="1:18" ht="23.1" customHeight="1">
      <c r="C36" s="8">
        <v>3</v>
      </c>
      <c r="E36" s="7">
        <v>16743965.002210701</v>
      </c>
      <c r="G36" s="3">
        <f t="shared" si="6"/>
        <v>41.994595923073483</v>
      </c>
      <c r="H36" s="4">
        <f t="shared" si="3"/>
        <v>1.648571262806775</v>
      </c>
      <c r="J36" s="7">
        <v>820680</v>
      </c>
      <c r="L36" s="3">
        <f t="shared" si="7"/>
        <v>1.0405945128707739</v>
      </c>
      <c r="M36" s="4">
        <f t="shared" si="4"/>
        <v>0.1999897441156806</v>
      </c>
      <c r="O36" s="7">
        <v>1716508.3305616099</v>
      </c>
      <c r="Q36" s="3">
        <f t="shared" si="8"/>
        <v>4.2616619072002759</v>
      </c>
      <c r="R36" s="4">
        <f t="shared" si="5"/>
        <v>1.2999999999998568</v>
      </c>
    </row>
    <row r="37" spans="1:18" ht="23.1" customHeight="1">
      <c r="C37" s="8">
        <v>4</v>
      </c>
      <c r="E37" s="7">
        <v>17196768.708935499</v>
      </c>
      <c r="G37" s="3">
        <f t="shared" si="6"/>
        <v>23.423701307722446</v>
      </c>
      <c r="H37" s="4">
        <f t="shared" si="3"/>
        <v>2.7042800595021177</v>
      </c>
      <c r="J37" s="7">
        <v>823470</v>
      </c>
      <c r="L37" s="3">
        <f t="shared" si="7"/>
        <v>1.1817873520001188</v>
      </c>
      <c r="M37" s="4">
        <f t="shared" si="4"/>
        <v>0.33996198274601763</v>
      </c>
      <c r="O37" s="7">
        <v>1747405.4805117201</v>
      </c>
      <c r="Q37" s="3">
        <f t="shared" si="8"/>
        <v>5.2960037912004099</v>
      </c>
      <c r="R37" s="4">
        <f t="shared" si="5"/>
        <v>1.8000000000000682</v>
      </c>
    </row>
    <row r="38" spans="1:18" ht="23.1" customHeight="1">
      <c r="A38" s="8">
        <v>2023</v>
      </c>
      <c r="C38" s="8">
        <v>1</v>
      </c>
      <c r="E38" s="7">
        <v>17333342.098757502</v>
      </c>
      <c r="G38" s="3">
        <f t="shared" si="6"/>
        <v>11.591585328267161</v>
      </c>
      <c r="H38" s="4">
        <f t="shared" si="3"/>
        <v>0.79418053550397438</v>
      </c>
      <c r="J38" s="7">
        <v>827423</v>
      </c>
      <c r="L38" s="3">
        <f t="shared" si="7"/>
        <v>0.76061555547708437</v>
      </c>
      <c r="M38" s="4">
        <f t="shared" si="4"/>
        <v>0.4800417744422969</v>
      </c>
      <c r="O38" s="7">
        <v>1785848.40108298</v>
      </c>
      <c r="Q38" s="3">
        <f t="shared" si="8"/>
        <v>5.8136832592003973</v>
      </c>
      <c r="R38" s="4">
        <f t="shared" si="5"/>
        <v>2.200000000000113</v>
      </c>
    </row>
    <row r="39" spans="1:18" ht="23.1" customHeight="1">
      <c r="C39" s="8">
        <v>2</v>
      </c>
      <c r="E39" s="7">
        <v>17519168.9884414</v>
      </c>
      <c r="G39" s="3">
        <f t="shared" si="6"/>
        <v>6.3546476089517689</v>
      </c>
      <c r="H39" s="4">
        <f t="shared" si="3"/>
        <v>1.0720776675677612</v>
      </c>
      <c r="J39" s="7">
        <v>829259</v>
      </c>
      <c r="L39" s="3">
        <f t="shared" si="7"/>
        <v>1.2474329765750802</v>
      </c>
      <c r="M39" s="4">
        <f t="shared" si="4"/>
        <v>0.22189375929844157</v>
      </c>
      <c r="O39" s="7">
        <v>1813524.71028914</v>
      </c>
      <c r="Q39" s="3">
        <f t="shared" si="8"/>
        <v>7.0254363939981967</v>
      </c>
      <c r="R39" s="4">
        <f t="shared" si="5"/>
        <v>1.5497569216612384</v>
      </c>
    </row>
    <row r="40" spans="1:18" ht="23.1" customHeight="1">
      <c r="C40" s="8">
        <v>3</v>
      </c>
      <c r="E40" s="7">
        <v>17939021.671058498</v>
      </c>
      <c r="G40" s="3">
        <f t="shared" si="6"/>
        <v>7.1372382150226343</v>
      </c>
      <c r="H40" s="4">
        <f t="shared" si="3"/>
        <v>2.3965330940874274</v>
      </c>
      <c r="J40" s="7">
        <v>832147</v>
      </c>
      <c r="L40" s="3">
        <f t="shared" si="7"/>
        <v>1.3972559341034252</v>
      </c>
      <c r="M40" s="4">
        <f t="shared" si="4"/>
        <v>0.34826272612054066</v>
      </c>
      <c r="O40" s="7">
        <v>1842726.1946191899</v>
      </c>
      <c r="Q40" s="3">
        <f t="shared" si="8"/>
        <v>7.3531751527406763</v>
      </c>
      <c r="R40" s="4">
        <f t="shared" si="5"/>
        <v>1.6102060349315162</v>
      </c>
    </row>
    <row r="41" spans="1:18" ht="23.1" customHeight="1">
      <c r="C41" s="8">
        <v>4</v>
      </c>
      <c r="E41" s="7">
        <v>18212616.1280034</v>
      </c>
      <c r="G41" s="3">
        <f t="shared" si="6"/>
        <v>5.9071994062469546</v>
      </c>
      <c r="H41" s="4">
        <f t="shared" si="3"/>
        <v>1.5251358851207542</v>
      </c>
      <c r="J41" s="7">
        <v>833567</v>
      </c>
      <c r="L41" s="3">
        <f t="shared" si="7"/>
        <v>1.2261527438765185</v>
      </c>
      <c r="M41" s="4">
        <f t="shared" si="4"/>
        <v>0.17064292727126951</v>
      </c>
      <c r="O41" s="7">
        <v>1870893.2176167199</v>
      </c>
      <c r="Q41" s="3">
        <f t="shared" si="8"/>
        <v>7.0669194117919831</v>
      </c>
      <c r="R41" s="4">
        <f t="shared" si="5"/>
        <v>1.5285517229731926</v>
      </c>
    </row>
    <row r="42" spans="1:18" ht="23.1" customHeight="1">
      <c r="A42" s="8">
        <v>2024</v>
      </c>
      <c r="C42" s="8">
        <v>1</v>
      </c>
      <c r="E42" s="7">
        <v>18425961.069804601</v>
      </c>
      <c r="G42" s="3">
        <f t="shared" si="6"/>
        <v>6.3035677991114092</v>
      </c>
      <c r="H42" s="4">
        <f t="shared" si="3"/>
        <v>1.1714129387110139</v>
      </c>
      <c r="J42" s="7">
        <v>830711</v>
      </c>
      <c r="L42" s="3">
        <f t="shared" si="7"/>
        <v>0.39737836632531831</v>
      </c>
      <c r="M42" s="4">
        <f t="shared" si="4"/>
        <v>-0.34262392825051835</v>
      </c>
      <c r="O42" s="7">
        <v>1869877.8104167799</v>
      </c>
      <c r="Q42" s="3">
        <f t="shared" si="8"/>
        <v>4.7052935334736423</v>
      </c>
      <c r="R42" s="4">
        <f t="shared" si="5"/>
        <v>-5.4273925971759507E-2</v>
      </c>
    </row>
    <row r="43" spans="1:18" ht="23.1" customHeight="1">
      <c r="C43" s="8">
        <v>2</v>
      </c>
      <c r="E43" s="7">
        <v>18678337.441248201</v>
      </c>
      <c r="G43" s="3">
        <f t="shared" si="6"/>
        <v>6.6165721306277847</v>
      </c>
      <c r="H43" s="4">
        <f t="shared" si="3"/>
        <v>1.3696781974492422</v>
      </c>
      <c r="J43" s="7">
        <v>832225</v>
      </c>
      <c r="L43" s="3">
        <f t="shared" si="7"/>
        <v>0.35766871387588051</v>
      </c>
      <c r="M43" s="4">
        <f t="shared" si="4"/>
        <v>0.18225351536214074</v>
      </c>
      <c r="O43" s="7">
        <v>1874075.05537736</v>
      </c>
      <c r="Q43" s="3">
        <f t="shared" si="8"/>
        <v>3.3388210673217733</v>
      </c>
      <c r="R43" s="4">
        <f t="shared" si="5"/>
        <v>0.22446626925021196</v>
      </c>
    </row>
    <row r="44" spans="1:18" ht="23.1" customHeight="1">
      <c r="C44" s="8">
        <v>3</v>
      </c>
      <c r="E44" s="7">
        <v>18915899.400125399</v>
      </c>
      <c r="G44" s="3">
        <f t="shared" si="6"/>
        <v>5.4455462899792639</v>
      </c>
      <c r="H44" s="4">
        <f t="shared" si="3"/>
        <v>1.2718581598840872</v>
      </c>
      <c r="J44" s="7">
        <v>836283</v>
      </c>
      <c r="L44" s="3">
        <f t="shared" si="7"/>
        <v>0.49702756844645091</v>
      </c>
      <c r="M44" s="4">
        <f t="shared" si="4"/>
        <v>0.4876085193307178</v>
      </c>
      <c r="O44" s="7">
        <v>1894659.9516610701</v>
      </c>
      <c r="Q44" s="3">
        <f t="shared" si="8"/>
        <v>2.8183111084830736</v>
      </c>
      <c r="R44" s="4">
        <f t="shared" si="5"/>
        <v>1.0984029814945284</v>
      </c>
    </row>
    <row r="45" spans="1:18" ht="23.1" customHeight="1">
      <c r="C45" s="8">
        <v>4</v>
      </c>
      <c r="E45" s="7">
        <v>19187227.371178102</v>
      </c>
      <c r="G45" s="3">
        <f t="shared" si="6"/>
        <v>5.3512973442412681</v>
      </c>
      <c r="H45" s="4">
        <f t="shared" si="3"/>
        <v>1.4343910660198578</v>
      </c>
      <c r="J45" s="7">
        <v>837094</v>
      </c>
      <c r="L45" s="3">
        <f t="shared" si="7"/>
        <v>0.42312135677156082</v>
      </c>
      <c r="M45" s="4">
        <f t="shared" si="4"/>
        <v>9.6976741127097199E-2</v>
      </c>
      <c r="O45" s="7">
        <v>1925063.99910825</v>
      </c>
      <c r="Q45" s="3">
        <f t="shared" si="8"/>
        <v>2.8954502042899399</v>
      </c>
      <c r="R45" s="4">
        <f t="shared" si="5"/>
        <v>1.6047231810924378</v>
      </c>
    </row>
    <row r="46" spans="1:18" ht="23.1" customHeight="1">
      <c r="A46" s="8">
        <v>2025</v>
      </c>
      <c r="C46" s="62">
        <v>1</v>
      </c>
      <c r="E46" s="7">
        <v>19888354.054803085</v>
      </c>
      <c r="G46" s="3">
        <f t="shared" si="6"/>
        <v>7.9365900072098094</v>
      </c>
      <c r="H46" s="4">
        <f t="shared" si="3"/>
        <v>3.6541323561849026</v>
      </c>
      <c r="J46" s="7">
        <v>837230</v>
      </c>
      <c r="L46" s="3">
        <f t="shared" si="7"/>
        <v>0.78474944956790083</v>
      </c>
      <c r="M46" s="4">
        <f t="shared" si="4"/>
        <v>1.6246681973597354E-2</v>
      </c>
      <c r="O46" s="7">
        <v>1964139.0333397056</v>
      </c>
      <c r="Q46" s="3">
        <f t="shared" si="8"/>
        <v>5.0410364997013124</v>
      </c>
      <c r="R46" s="4">
        <f t="shared" si="5"/>
        <v>2.0298044246610081</v>
      </c>
    </row>
    <row r="47" spans="1:18" ht="23.1" customHeight="1">
      <c r="A47" s="61"/>
      <c r="B47" s="13"/>
      <c r="C47" s="61">
        <v>2</v>
      </c>
      <c r="D47" s="13"/>
      <c r="E47" s="64">
        <v>20386205.102250066</v>
      </c>
      <c r="F47" s="13"/>
      <c r="G47" s="65">
        <f t="shared" si="6"/>
        <v>9.1435742949493193</v>
      </c>
      <c r="H47" s="4">
        <f t="shared" si="3"/>
        <v>2.5032290056539397</v>
      </c>
      <c r="I47" s="13"/>
      <c r="J47" s="64">
        <v>841421</v>
      </c>
      <c r="K47" s="13"/>
      <c r="L47" s="65">
        <f t="shared" si="7"/>
        <v>1.1049896362161693</v>
      </c>
      <c r="M47" s="4">
        <f t="shared" si="4"/>
        <v>0.50057929123419331</v>
      </c>
      <c r="N47" s="13"/>
      <c r="O47" s="64">
        <v>2015967.8180177072</v>
      </c>
      <c r="P47" s="66"/>
      <c r="Q47" s="65">
        <f t="shared" si="8"/>
        <v>7.5713489826999547</v>
      </c>
      <c r="R47" s="4">
        <f t="shared" si="5"/>
        <v>2.6387533569797839</v>
      </c>
    </row>
    <row r="48" spans="1:18" ht="23.1" customHeight="1">
      <c r="A48" s="72"/>
      <c r="B48" s="13"/>
      <c r="C48" s="72">
        <v>3</v>
      </c>
      <c r="D48" s="13"/>
      <c r="E48" s="64">
        <v>21026975.387741286</v>
      </c>
      <c r="F48" s="13"/>
      <c r="G48" s="65">
        <f t="shared" ref="G48:G49" si="9">(E48/E44-1)*100</f>
        <v>11.160325728957377</v>
      </c>
      <c r="H48" s="4">
        <f t="shared" ref="H48:H49" si="10">(E48/E47-1)*100</f>
        <v>3.1431562778719391</v>
      </c>
      <c r="I48" s="13"/>
      <c r="J48" s="64">
        <v>852099</v>
      </c>
      <c r="K48" s="13"/>
      <c r="L48" s="65">
        <f t="shared" ref="L48:L49" si="11">(J48/J44-1)*100</f>
        <v>1.8912258170977969</v>
      </c>
      <c r="M48" s="4">
        <f t="shared" ref="M48:M49" si="12">(J48/J47-1)*100</f>
        <v>1.2690436773030278</v>
      </c>
      <c r="N48" s="13"/>
      <c r="O48" s="64">
        <v>2063368.2731581482</v>
      </c>
      <c r="P48" s="66"/>
      <c r="Q48" s="65">
        <f t="shared" ref="Q48" si="13">(O48/O44-1)*100</f>
        <v>8.9044116517673633</v>
      </c>
      <c r="R48" s="4">
        <f t="shared" ref="R48" si="14">(O48/O47-1)*100</f>
        <v>2.3512505862841371</v>
      </c>
    </row>
    <row r="49" spans="1:18" ht="23.1" customHeight="1" thickBot="1">
      <c r="A49" s="27"/>
      <c r="B49" s="23"/>
      <c r="C49" s="27" t="s">
        <v>121</v>
      </c>
      <c r="D49" s="23"/>
      <c r="E49" s="24">
        <v>21728765.457946945</v>
      </c>
      <c r="F49" s="23"/>
      <c r="G49" s="32">
        <f t="shared" si="9"/>
        <v>13.245989311548945</v>
      </c>
      <c r="H49" s="33">
        <f t="shared" si="10"/>
        <v>3.3375702271226437</v>
      </c>
      <c r="I49" s="23"/>
      <c r="J49" s="24">
        <v>858131</v>
      </c>
      <c r="K49" s="23"/>
      <c r="L49" s="32">
        <f t="shared" si="11"/>
        <v>2.5130988873412141</v>
      </c>
      <c r="M49" s="33">
        <f t="shared" si="12"/>
        <v>0.70789896479164227</v>
      </c>
      <c r="N49" s="23"/>
      <c r="O49" s="24">
        <v>2100710.6401925487</v>
      </c>
      <c r="P49" s="25"/>
      <c r="Q49" s="32">
        <f>(O49/O45-1)*100</f>
        <v>9.1241974898322198</v>
      </c>
      <c r="R49" s="33">
        <f>(O49/O48-1)*100</f>
        <v>1.8097771260796369</v>
      </c>
    </row>
  </sheetData>
  <sheetProtection algorithmName="SHA-512" hashValue="LRc05Qkj98OebBRhJqjLmyjP7dSPIYvR7+7eYTSAB022sswKlXE/HEwfeoXmW/rJiRm4vX5dXtMjAOyXfihXnw==" saltValue="vj8da/np5GQFT6f/2ot3kQ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&amp;C&amp;"Arial,Bold"&amp;[44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249F-B129-4183-9FD4-7919424906F2}">
  <sheetPr codeName="Sheet33">
    <tabColor rgb="FF00B0F0"/>
  </sheetPr>
  <dimension ref="A2:S49"/>
  <sheetViews>
    <sheetView view="pageBreakPreview" zoomScale="80" zoomScaleNormal="100" zoomScaleSheetLayoutView="8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58170270</v>
      </c>
      <c r="F14" s="5"/>
      <c r="G14" s="29"/>
      <c r="H14" s="5"/>
      <c r="I14" s="5"/>
      <c r="J14" s="34">
        <f>J25</f>
        <v>315860</v>
      </c>
      <c r="K14" s="5"/>
      <c r="L14" s="29"/>
      <c r="M14" s="5"/>
      <c r="N14" s="5"/>
      <c r="O14" s="34">
        <f>+O22+O23+O24+O25</f>
        <v>16361012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53226355</v>
      </c>
      <c r="F15" s="5"/>
      <c r="G15" s="29">
        <f t="shared" ref="G15:G16" si="0">((E15/E14)-1)*100</f>
        <v>-8.4990408330578475</v>
      </c>
      <c r="H15" s="5"/>
      <c r="I15" s="5"/>
      <c r="J15" s="34">
        <f>J29</f>
        <v>314230</v>
      </c>
      <c r="K15" s="5"/>
      <c r="L15" s="29">
        <f t="shared" ref="L15:L16" si="1">((J15/J14)-1)*100</f>
        <v>-0.51605141518393793</v>
      </c>
      <c r="M15" s="5"/>
      <c r="N15" s="5"/>
      <c r="O15" s="34">
        <f>+O26+O27+O28+O29</f>
        <v>16332770</v>
      </c>
      <c r="P15" s="1"/>
      <c r="Q15" s="29">
        <f t="shared" ref="Q15:Q16" si="2">((O15/O14)-1)*100</f>
        <v>-0.17261768404057687</v>
      </c>
      <c r="R15" s="5"/>
    </row>
    <row r="16" spans="1:19" ht="23.1" customHeight="1">
      <c r="A16" s="8">
        <v>2021</v>
      </c>
      <c r="E16" s="34">
        <f>+E30+E31+E32+E33</f>
        <v>51543848</v>
      </c>
      <c r="F16" s="5"/>
      <c r="G16" s="29">
        <f t="shared" si="0"/>
        <v>-3.1610411796937798</v>
      </c>
      <c r="H16" s="5"/>
      <c r="I16" s="5"/>
      <c r="J16" s="34">
        <f>J33</f>
        <v>312307</v>
      </c>
      <c r="K16" s="5"/>
      <c r="L16" s="29">
        <f t="shared" si="1"/>
        <v>-0.61197212233077281</v>
      </c>
      <c r="M16" s="5"/>
      <c r="N16" s="5"/>
      <c r="O16" s="34">
        <f>+O30+O31+O32+O33</f>
        <v>16320929</v>
      </c>
      <c r="P16" s="1"/>
      <c r="Q16" s="29">
        <f t="shared" si="2"/>
        <v>-7.2498418823019328E-2</v>
      </c>
      <c r="R16" s="5"/>
    </row>
    <row r="17" spans="1:18" ht="23.1" customHeight="1">
      <c r="A17" s="8">
        <v>2022</v>
      </c>
      <c r="E17" s="34">
        <f>+E34+E35+E36+E37</f>
        <v>61832975</v>
      </c>
      <c r="F17" s="5"/>
      <c r="G17" s="29">
        <f>((E17/E16)-1)*100</f>
        <v>19.961891475390047</v>
      </c>
      <c r="H17" s="5"/>
      <c r="I17" s="5"/>
      <c r="J17" s="34">
        <f>J37</f>
        <v>314223</v>
      </c>
      <c r="K17" s="5"/>
      <c r="L17" s="29">
        <f>((J17/J16)-1)*100</f>
        <v>0.61349889691872939</v>
      </c>
      <c r="M17" s="5"/>
      <c r="N17" s="5"/>
      <c r="O17" s="34">
        <f>+O34+O35+O36+O37</f>
        <v>17833462</v>
      </c>
      <c r="P17" s="1"/>
      <c r="Q17" s="29">
        <f>((O17/O16)-1)*100</f>
        <v>9.267444273545955</v>
      </c>
      <c r="R17" s="5"/>
    </row>
    <row r="18" spans="1:18" ht="23.1" customHeight="1">
      <c r="A18" s="8">
        <v>2023</v>
      </c>
      <c r="E18" s="34">
        <f>+E38+E39+E40+E41</f>
        <v>67789566.726086006</v>
      </c>
      <c r="F18" s="5"/>
      <c r="G18" s="29">
        <f>((E18/E17)-1)*100</f>
        <v>9.6333578096250427</v>
      </c>
      <c r="H18" s="5"/>
      <c r="I18" s="5"/>
      <c r="J18" s="34">
        <f>J41</f>
        <v>314474</v>
      </c>
      <c r="K18" s="5"/>
      <c r="L18" s="29">
        <f>((J18/J17)-1)*100</f>
        <v>7.9879575969932226E-2</v>
      </c>
      <c r="M18" s="5"/>
      <c r="N18" s="5"/>
      <c r="O18" s="34">
        <f>+O38+O39+O40+O41</f>
        <v>18357678.428178579</v>
      </c>
      <c r="P18" s="1"/>
      <c r="Q18" s="29">
        <f>((O18/O17)-1)*100</f>
        <v>2.9395101645355082</v>
      </c>
      <c r="R18" s="5"/>
    </row>
    <row r="19" spans="1:18" ht="23.1" customHeight="1">
      <c r="A19" s="8">
        <v>2024</v>
      </c>
      <c r="E19" s="34">
        <f>+E42+E43+E44+E45</f>
        <v>73888487.440000013</v>
      </c>
      <c r="F19" s="5"/>
      <c r="G19" s="29">
        <f>((E19/E18)-1)*100</f>
        <v>8.9968427421252208</v>
      </c>
      <c r="H19" s="5"/>
      <c r="I19" s="5"/>
      <c r="J19" s="34">
        <f>J45</f>
        <v>317380</v>
      </c>
      <c r="K19" s="5"/>
      <c r="L19" s="29">
        <f>((J19/J18)-1)*100</f>
        <v>0.9240827540591523</v>
      </c>
      <c r="M19" s="5"/>
      <c r="N19" s="5"/>
      <c r="O19" s="34">
        <f>+O42+O43+O44+O45</f>
        <v>18807938.189999998</v>
      </c>
      <c r="P19" s="1"/>
      <c r="Q19" s="29">
        <f>((O19/O18)-1)*100</f>
        <v>2.4527053547810374</v>
      </c>
      <c r="R19" s="5"/>
    </row>
    <row r="20" spans="1:18" ht="23.1" customHeight="1">
      <c r="A20" s="73">
        <v>2025</v>
      </c>
      <c r="C20" s="73"/>
      <c r="E20" s="34">
        <f>+E46+E47+E48+E49</f>
        <v>80191692.299999997</v>
      </c>
      <c r="F20" s="5"/>
      <c r="G20" s="29">
        <f>((E20/E19)-1)*100</f>
        <v>8.5306995424942365</v>
      </c>
      <c r="H20" s="5"/>
      <c r="I20" s="5"/>
      <c r="J20" s="34">
        <f>J49</f>
        <v>320459</v>
      </c>
      <c r="K20" s="5"/>
      <c r="L20" s="29">
        <f>((J20/J19)-1)*100</f>
        <v>0.97013044300207074</v>
      </c>
      <c r="M20" s="5"/>
      <c r="N20" s="5"/>
      <c r="O20" s="34">
        <f>+O46+O47+O48+O49</f>
        <v>19481654.300000001</v>
      </c>
      <c r="P20" s="1"/>
      <c r="Q20" s="29">
        <f>((O20/O19)-1)*100</f>
        <v>3.5820838158550083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13978340</v>
      </c>
      <c r="G22" s="3">
        <f>(E22/E16-1)*100</f>
        <v>-72.880682094204531</v>
      </c>
      <c r="H22" s="4">
        <f>(E22/E19-1)*100</f>
        <v>-81.081843079612511</v>
      </c>
      <c r="J22" s="7">
        <v>312461</v>
      </c>
      <c r="L22" s="3">
        <f>(J22/J16-1)*100</f>
        <v>4.9310454136475279E-2</v>
      </c>
      <c r="M22" s="4">
        <f>(J22/J19-1)*100</f>
        <v>-1.5498771189110805</v>
      </c>
      <c r="O22" s="7">
        <v>3914181</v>
      </c>
      <c r="Q22" s="3">
        <f>(O22/O16-1)*100</f>
        <v>-76.017412979371457</v>
      </c>
      <c r="R22" s="4">
        <f>(O22/O19-1)*100</f>
        <v>-79.188675757765239</v>
      </c>
    </row>
    <row r="23" spans="1:18" ht="23.1" hidden="1" customHeight="1">
      <c r="C23" s="8">
        <v>2</v>
      </c>
      <c r="E23" s="7">
        <v>14358297</v>
      </c>
      <c r="G23" s="3">
        <f>(E23/E17-1)*100</f>
        <v>-76.778899931630335</v>
      </c>
      <c r="H23" s="4">
        <f t="shared" ref="H23:H47" si="3">(E23/E22-1)*100</f>
        <v>2.7181839903736682</v>
      </c>
      <c r="J23" s="7">
        <v>308588</v>
      </c>
      <c r="L23" s="3">
        <f>(J23/J17-1)*100</f>
        <v>-1.7933123927911021</v>
      </c>
      <c r="M23" s="4">
        <f t="shared" ref="M23:M47" si="4">(J23/J22-1)*100</f>
        <v>-1.2395146914334854</v>
      </c>
      <c r="O23" s="7">
        <v>4027148</v>
      </c>
      <c r="Q23" s="3">
        <f>(O23/O17-1)*100</f>
        <v>-77.418024610140208</v>
      </c>
      <c r="R23" s="4">
        <f t="shared" ref="R23:R47" si="5">(O23/O22-1)*100</f>
        <v>2.8860954564952523</v>
      </c>
    </row>
    <row r="24" spans="1:18" ht="23.1" hidden="1" customHeight="1">
      <c r="C24" s="8">
        <v>3</v>
      </c>
      <c r="E24" s="7">
        <v>14442480</v>
      </c>
      <c r="G24" s="3">
        <f>(E24/E18-1)*100</f>
        <v>-78.695128620076559</v>
      </c>
      <c r="H24" s="4">
        <f t="shared" si="3"/>
        <v>0.58630212204136001</v>
      </c>
      <c r="J24" s="7">
        <v>316243</v>
      </c>
      <c r="L24" s="3">
        <f>(J24/J18-1)*100</f>
        <v>0.5625266317724309</v>
      </c>
      <c r="M24" s="4">
        <f t="shared" si="4"/>
        <v>2.4806538167394754</v>
      </c>
      <c r="O24" s="7">
        <v>4191489</v>
      </c>
      <c r="Q24" s="3">
        <f>(O24/O18-1)*100</f>
        <v>-77.167652127699498</v>
      </c>
      <c r="R24" s="4">
        <f t="shared" si="5"/>
        <v>4.0808284175302134</v>
      </c>
    </row>
    <row r="25" spans="1:18" ht="23.1" hidden="1" customHeight="1">
      <c r="C25" s="8">
        <v>4</v>
      </c>
      <c r="E25" s="7">
        <v>15391153</v>
      </c>
      <c r="G25" s="3">
        <f>(E25/E19-1)*100</f>
        <v>-79.169754946603632</v>
      </c>
      <c r="H25" s="4">
        <f t="shared" si="3"/>
        <v>6.5686294874564455</v>
      </c>
      <c r="J25" s="7">
        <v>315860</v>
      </c>
      <c r="L25" s="3">
        <f>(J25/J19-1)*100</f>
        <v>-0.47892116705526844</v>
      </c>
      <c r="M25" s="4">
        <f t="shared" si="4"/>
        <v>-0.12110940004995685</v>
      </c>
      <c r="O25" s="7">
        <v>4228194</v>
      </c>
      <c r="Q25" s="3">
        <f>(O25/O19-1)*100</f>
        <v>-77.519098811968178</v>
      </c>
      <c r="R25" s="4">
        <f t="shared" si="5"/>
        <v>0.8757031212535793</v>
      </c>
    </row>
    <row r="26" spans="1:18" ht="23.1" customHeight="1">
      <c r="A26" s="8">
        <v>2020</v>
      </c>
      <c r="C26" s="8">
        <v>1</v>
      </c>
      <c r="E26" s="7">
        <v>14889880</v>
      </c>
      <c r="G26" s="3">
        <f t="shared" ref="G26:G47" si="6">(E26/E22-1)*100</f>
        <v>6.5210890563543344</v>
      </c>
      <c r="H26" s="4">
        <f t="shared" si="3"/>
        <v>-3.2568905006661986</v>
      </c>
      <c r="J26" s="7">
        <v>315126</v>
      </c>
      <c r="L26" s="3">
        <f t="shared" ref="L26:L47" si="7">(J26/J22-1)*100</f>
        <v>0.85290644272404403</v>
      </c>
      <c r="M26" s="4">
        <f t="shared" si="4"/>
        <v>-0.23238143481288942</v>
      </c>
      <c r="O26" s="7">
        <v>4027074</v>
      </c>
      <c r="Q26" s="3">
        <f t="shared" ref="Q26:Q47" si="8">(O26/O22-1)*100</f>
        <v>2.8842048949703658</v>
      </c>
      <c r="R26" s="4">
        <f t="shared" si="5"/>
        <v>-4.7566407785451625</v>
      </c>
    </row>
    <row r="27" spans="1:18" ht="23.1" customHeight="1">
      <c r="C27" s="8">
        <v>2</v>
      </c>
      <c r="E27" s="7">
        <v>11706125</v>
      </c>
      <c r="G27" s="3">
        <f t="shared" si="6"/>
        <v>-18.471354924612584</v>
      </c>
      <c r="H27" s="4">
        <f t="shared" si="3"/>
        <v>-21.382005764989376</v>
      </c>
      <c r="J27" s="7">
        <v>310459</v>
      </c>
      <c r="L27" s="3">
        <f t="shared" si="7"/>
        <v>0.60631003149831386</v>
      </c>
      <c r="M27" s="4">
        <f t="shared" si="4"/>
        <v>-1.4809949036258541</v>
      </c>
      <c r="O27" s="7">
        <v>3982545</v>
      </c>
      <c r="Q27" s="3">
        <f t="shared" si="8"/>
        <v>-1.1075580038280242</v>
      </c>
      <c r="R27" s="4">
        <f t="shared" si="5"/>
        <v>-1.1057407934396024</v>
      </c>
    </row>
    <row r="28" spans="1:18" ht="23.1" customHeight="1">
      <c r="C28" s="8">
        <v>3</v>
      </c>
      <c r="E28" s="7">
        <v>13001040</v>
      </c>
      <c r="G28" s="3">
        <f t="shared" si="6"/>
        <v>-9.9805573558003893</v>
      </c>
      <c r="H28" s="4">
        <f t="shared" si="3"/>
        <v>11.061858642377388</v>
      </c>
      <c r="J28" s="7">
        <v>312690</v>
      </c>
      <c r="L28" s="3">
        <f t="shared" si="7"/>
        <v>-1.1235031289230091</v>
      </c>
      <c r="M28" s="4">
        <f t="shared" si="4"/>
        <v>0.71861340788961225</v>
      </c>
      <c r="O28" s="7">
        <v>4148130</v>
      </c>
      <c r="Q28" s="3">
        <f t="shared" si="8"/>
        <v>-1.0344533887599372</v>
      </c>
      <c r="R28" s="4">
        <f t="shared" si="5"/>
        <v>4.1577684621266098</v>
      </c>
    </row>
    <row r="29" spans="1:18" ht="23.1" customHeight="1">
      <c r="C29" s="8">
        <v>4</v>
      </c>
      <c r="E29" s="7">
        <v>13629310</v>
      </c>
      <c r="G29" s="3">
        <f t="shared" si="6"/>
        <v>-11.447115105671424</v>
      </c>
      <c r="H29" s="4">
        <f t="shared" si="3"/>
        <v>4.8324595570815809</v>
      </c>
      <c r="J29" s="7">
        <v>314230</v>
      </c>
      <c r="L29" s="3">
        <f t="shared" si="7"/>
        <v>-0.51605141518393793</v>
      </c>
      <c r="M29" s="4">
        <f t="shared" si="4"/>
        <v>0.49250055965972539</v>
      </c>
      <c r="O29" s="7">
        <v>4175021</v>
      </c>
      <c r="Q29" s="3">
        <f t="shared" si="8"/>
        <v>-1.2575818422711937</v>
      </c>
      <c r="R29" s="4">
        <f t="shared" si="5"/>
        <v>0.64826801474400231</v>
      </c>
    </row>
    <row r="30" spans="1:18" ht="23.1" customHeight="1">
      <c r="A30" s="8">
        <v>2021</v>
      </c>
      <c r="C30" s="8">
        <v>1</v>
      </c>
      <c r="E30" s="7">
        <v>13616638</v>
      </c>
      <c r="G30" s="3">
        <f t="shared" si="6"/>
        <v>-8.5510561535754537</v>
      </c>
      <c r="H30" s="4">
        <f t="shared" si="3"/>
        <v>-9.2976093433927431E-2</v>
      </c>
      <c r="J30" s="7">
        <v>312655</v>
      </c>
      <c r="L30" s="3">
        <f t="shared" si="7"/>
        <v>-0.78413079212759085</v>
      </c>
      <c r="M30" s="4">
        <f t="shared" si="4"/>
        <v>-0.50122521719759838</v>
      </c>
      <c r="O30" s="7">
        <v>4030370</v>
      </c>
      <c r="Q30" s="3">
        <f t="shared" si="8"/>
        <v>8.1846025178577975E-2</v>
      </c>
      <c r="R30" s="4">
        <f t="shared" si="5"/>
        <v>-3.4646771836596701</v>
      </c>
    </row>
    <row r="31" spans="1:18" ht="23.1" customHeight="1">
      <c r="C31" s="8">
        <v>2</v>
      </c>
      <c r="E31" s="7">
        <v>12887197</v>
      </c>
      <c r="G31" s="3">
        <f t="shared" si="6"/>
        <v>10.08935066044485</v>
      </c>
      <c r="H31" s="4">
        <f t="shared" si="3"/>
        <v>-5.3569831260844243</v>
      </c>
      <c r="J31" s="7">
        <v>312216</v>
      </c>
      <c r="L31" s="3">
        <f t="shared" si="7"/>
        <v>0.56593624278891141</v>
      </c>
      <c r="M31" s="4">
        <f t="shared" si="4"/>
        <v>-0.14041035646319422</v>
      </c>
      <c r="O31" s="7">
        <v>4034892</v>
      </c>
      <c r="Q31" s="3">
        <f t="shared" si="8"/>
        <v>1.3144107599537547</v>
      </c>
      <c r="R31" s="4">
        <f t="shared" si="5"/>
        <v>0.11219813565503944</v>
      </c>
    </row>
    <row r="32" spans="1:18" ht="23.1" customHeight="1">
      <c r="C32" s="8">
        <v>3</v>
      </c>
      <c r="E32" s="7">
        <v>11672924</v>
      </c>
      <c r="G32" s="3">
        <f t="shared" si="6"/>
        <v>-10.215459686302019</v>
      </c>
      <c r="H32" s="4">
        <f t="shared" si="3"/>
        <v>-9.4223204627041817</v>
      </c>
      <c r="J32" s="7">
        <v>310042</v>
      </c>
      <c r="L32" s="3">
        <f t="shared" si="7"/>
        <v>-0.84684511816814911</v>
      </c>
      <c r="M32" s="4">
        <f t="shared" si="4"/>
        <v>-0.6963128090808901</v>
      </c>
      <c r="O32" s="7">
        <v>4015374</v>
      </c>
      <c r="Q32" s="3">
        <f t="shared" si="8"/>
        <v>-3.2003818588134947</v>
      </c>
      <c r="R32" s="4">
        <f t="shared" si="5"/>
        <v>-0.48373041955026563</v>
      </c>
    </row>
    <row r="33" spans="1:18" ht="23.1" customHeight="1">
      <c r="C33" s="8">
        <v>4</v>
      </c>
      <c r="E33" s="7">
        <v>13367089</v>
      </c>
      <c r="G33" s="3">
        <f t="shared" si="6"/>
        <v>-1.9239491947868226</v>
      </c>
      <c r="H33" s="4">
        <f t="shared" si="3"/>
        <v>14.513630003930466</v>
      </c>
      <c r="J33" s="7">
        <v>312307</v>
      </c>
      <c r="L33" s="3">
        <f t="shared" si="7"/>
        <v>-0.61197212233077281</v>
      </c>
      <c r="M33" s="4">
        <f t="shared" si="4"/>
        <v>0.73054618406538374</v>
      </c>
      <c r="O33" s="7">
        <v>4240293</v>
      </c>
      <c r="Q33" s="3">
        <f t="shared" si="8"/>
        <v>1.5633933338299322</v>
      </c>
      <c r="R33" s="4">
        <f t="shared" si="5"/>
        <v>5.601445842902808</v>
      </c>
    </row>
    <row r="34" spans="1:18" ht="23.1" customHeight="1">
      <c r="A34" s="8">
        <v>2022</v>
      </c>
      <c r="C34" s="8">
        <v>1</v>
      </c>
      <c r="E34" s="7">
        <v>15087244</v>
      </c>
      <c r="G34" s="3">
        <f t="shared" si="6"/>
        <v>10.800066800630237</v>
      </c>
      <c r="H34" s="4">
        <f t="shared" si="3"/>
        <v>12.868583429047264</v>
      </c>
      <c r="J34" s="7">
        <v>311842</v>
      </c>
      <c r="L34" s="3">
        <f t="shared" si="7"/>
        <v>-0.26003102461179539</v>
      </c>
      <c r="M34" s="4">
        <f t="shared" si="4"/>
        <v>-0.148891955671826</v>
      </c>
      <c r="O34" s="7">
        <v>4384495</v>
      </c>
      <c r="Q34" s="3">
        <f t="shared" si="8"/>
        <v>8.7864141505618498</v>
      </c>
      <c r="R34" s="4">
        <f t="shared" si="5"/>
        <v>3.4007555609954387</v>
      </c>
    </row>
    <row r="35" spans="1:18" ht="23.1" customHeight="1">
      <c r="C35" s="8">
        <v>2</v>
      </c>
      <c r="E35" s="7">
        <v>15116954</v>
      </c>
      <c r="G35" s="3">
        <f t="shared" si="6"/>
        <v>17.30210999335231</v>
      </c>
      <c r="H35" s="4">
        <f t="shared" si="3"/>
        <v>0.19692131975859173</v>
      </c>
      <c r="J35" s="7">
        <v>310747</v>
      </c>
      <c r="L35" s="3">
        <f t="shared" si="7"/>
        <v>-0.47050759730442593</v>
      </c>
      <c r="M35" s="4">
        <f t="shared" si="4"/>
        <v>-0.35113935903438032</v>
      </c>
      <c r="O35" s="7">
        <v>4415538</v>
      </c>
      <c r="Q35" s="3">
        <f t="shared" si="8"/>
        <v>9.433858452716958</v>
      </c>
      <c r="R35" s="4">
        <f t="shared" si="5"/>
        <v>0.70801768504695772</v>
      </c>
    </row>
    <row r="36" spans="1:18" ht="23.1" customHeight="1">
      <c r="C36" s="8">
        <v>3</v>
      </c>
      <c r="E36" s="7">
        <v>15575156</v>
      </c>
      <c r="G36" s="3">
        <f t="shared" si="6"/>
        <v>33.429773037158462</v>
      </c>
      <c r="H36" s="4">
        <f t="shared" si="3"/>
        <v>3.0310471276157935</v>
      </c>
      <c r="J36" s="7">
        <v>313239</v>
      </c>
      <c r="L36" s="3">
        <f t="shared" si="7"/>
        <v>1.0311506183033226</v>
      </c>
      <c r="M36" s="4">
        <f t="shared" si="4"/>
        <v>0.8019385545154023</v>
      </c>
      <c r="O36" s="7">
        <v>4491941</v>
      </c>
      <c r="Q36" s="3">
        <f t="shared" si="8"/>
        <v>11.868558196571488</v>
      </c>
      <c r="R36" s="4">
        <f t="shared" si="5"/>
        <v>1.7303214240257825</v>
      </c>
    </row>
    <row r="37" spans="1:18" ht="23.1" customHeight="1">
      <c r="C37" s="8">
        <v>4</v>
      </c>
      <c r="E37" s="7">
        <v>16053621</v>
      </c>
      <c r="G37" s="3">
        <f t="shared" si="6"/>
        <v>20.098108122119939</v>
      </c>
      <c r="H37" s="4">
        <f t="shared" si="3"/>
        <v>3.0719756514798302</v>
      </c>
      <c r="J37" s="7">
        <v>314223</v>
      </c>
      <c r="L37" s="3">
        <f t="shared" si="7"/>
        <v>0.61349889691872939</v>
      </c>
      <c r="M37" s="4">
        <f t="shared" si="4"/>
        <v>0.31413712851848796</v>
      </c>
      <c r="O37" s="7">
        <v>4541488</v>
      </c>
      <c r="Q37" s="3">
        <f t="shared" si="8"/>
        <v>7.1031648048849538</v>
      </c>
      <c r="R37" s="4">
        <f t="shared" si="5"/>
        <v>1.1030198304029293</v>
      </c>
    </row>
    <row r="38" spans="1:18" ht="23.1" customHeight="1">
      <c r="A38" s="8">
        <v>2023</v>
      </c>
      <c r="C38" s="8">
        <v>1</v>
      </c>
      <c r="E38" s="7">
        <v>16466525</v>
      </c>
      <c r="G38" s="3">
        <f t="shared" si="6"/>
        <v>9.1420341581272204</v>
      </c>
      <c r="H38" s="4">
        <f t="shared" si="3"/>
        <v>2.5720303226294039</v>
      </c>
      <c r="J38" s="7">
        <v>314659</v>
      </c>
      <c r="L38" s="3">
        <f t="shared" si="7"/>
        <v>0.90334207707749581</v>
      </c>
      <c r="M38" s="4">
        <f t="shared" si="4"/>
        <v>0.13875496064896797</v>
      </c>
      <c r="O38" s="7">
        <v>4578998.9415191403</v>
      </c>
      <c r="Q38" s="3">
        <f t="shared" si="8"/>
        <v>4.4361766068644171</v>
      </c>
      <c r="R38" s="4">
        <f t="shared" si="5"/>
        <v>0.82596148044737916</v>
      </c>
    </row>
    <row r="39" spans="1:18" ht="23.1" customHeight="1">
      <c r="C39" s="8">
        <v>2</v>
      </c>
      <c r="E39" s="7">
        <v>16806000.783750601</v>
      </c>
      <c r="G39" s="3">
        <f t="shared" si="6"/>
        <v>11.173195233316191</v>
      </c>
      <c r="H39" s="4">
        <f t="shared" si="3"/>
        <v>2.0616115649816802</v>
      </c>
      <c r="J39" s="7">
        <v>314464</v>
      </c>
      <c r="L39" s="3">
        <f t="shared" si="7"/>
        <v>1.1961499226058603</v>
      </c>
      <c r="M39" s="4">
        <f t="shared" si="4"/>
        <v>-6.1971848890385317E-2</v>
      </c>
      <c r="O39" s="7">
        <v>4587636.49570732</v>
      </c>
      <c r="Q39" s="3">
        <f t="shared" si="8"/>
        <v>3.8975657260184482</v>
      </c>
      <c r="R39" s="4">
        <f t="shared" si="5"/>
        <v>0.18863411628817772</v>
      </c>
    </row>
    <row r="40" spans="1:18" ht="23.1" customHeight="1">
      <c r="C40" s="8">
        <v>3</v>
      </c>
      <c r="E40" s="7">
        <v>17023154.9484763</v>
      </c>
      <c r="G40" s="3">
        <f t="shared" si="6"/>
        <v>9.2968503716835968</v>
      </c>
      <c r="H40" s="4">
        <f t="shared" si="3"/>
        <v>1.2921227811417246</v>
      </c>
      <c r="J40" s="7">
        <v>314300</v>
      </c>
      <c r="L40" s="3">
        <f t="shared" si="7"/>
        <v>0.3387189973151461</v>
      </c>
      <c r="M40" s="4">
        <f t="shared" si="4"/>
        <v>-5.2152233642011048E-2</v>
      </c>
      <c r="O40" s="7">
        <v>4591327.08093605</v>
      </c>
      <c r="Q40" s="3">
        <f t="shared" si="8"/>
        <v>2.212541993228534</v>
      </c>
      <c r="R40" s="4">
        <f t="shared" si="5"/>
        <v>8.0446330745331807E-2</v>
      </c>
    </row>
    <row r="41" spans="1:18" ht="23.1" customHeight="1">
      <c r="C41" s="8">
        <v>4</v>
      </c>
      <c r="E41" s="7">
        <v>17493885.993859101</v>
      </c>
      <c r="G41" s="3">
        <f t="shared" si="6"/>
        <v>8.971589611210451</v>
      </c>
      <c r="H41" s="4">
        <f t="shared" si="3"/>
        <v>2.7652397385064864</v>
      </c>
      <c r="J41" s="7">
        <v>314474</v>
      </c>
      <c r="L41" s="3">
        <f t="shared" si="7"/>
        <v>7.9879575969932226E-2</v>
      </c>
      <c r="M41" s="4">
        <f t="shared" si="4"/>
        <v>5.5361119949082216E-2</v>
      </c>
      <c r="O41" s="7">
        <v>4599715.9100160701</v>
      </c>
      <c r="Q41" s="3">
        <f t="shared" si="8"/>
        <v>1.2821328607731663</v>
      </c>
      <c r="R41" s="4">
        <f t="shared" si="5"/>
        <v>0.1827103347712189</v>
      </c>
    </row>
    <row r="42" spans="1:18" ht="23.1" customHeight="1">
      <c r="A42" s="8">
        <v>2024</v>
      </c>
      <c r="C42" s="8">
        <v>1</v>
      </c>
      <c r="E42" s="7">
        <v>17943070.120000001</v>
      </c>
      <c r="G42" s="3">
        <f t="shared" si="6"/>
        <v>8.9669503431962774</v>
      </c>
      <c r="H42" s="4">
        <f t="shared" si="3"/>
        <v>2.567663504258455</v>
      </c>
      <c r="J42" s="7">
        <v>315544</v>
      </c>
      <c r="L42" s="3">
        <f t="shared" si="7"/>
        <v>0.28125685265636413</v>
      </c>
      <c r="M42" s="4">
        <f t="shared" si="4"/>
        <v>0.340250704350753</v>
      </c>
      <c r="O42" s="7">
        <v>4644764.29</v>
      </c>
      <c r="Q42" s="3">
        <f t="shared" si="8"/>
        <v>1.4362385604535843</v>
      </c>
      <c r="R42" s="4">
        <f t="shared" si="5"/>
        <v>0.97937309314766186</v>
      </c>
    </row>
    <row r="43" spans="1:18" ht="23.1" customHeight="1">
      <c r="C43" s="8">
        <v>2</v>
      </c>
      <c r="E43" s="7">
        <v>18294161.420000002</v>
      </c>
      <c r="G43" s="3">
        <f t="shared" si="6"/>
        <v>8.8549361350040776</v>
      </c>
      <c r="H43" s="4">
        <f t="shared" si="3"/>
        <v>1.9566958031817627</v>
      </c>
      <c r="J43" s="7">
        <v>316110</v>
      </c>
      <c r="L43" s="3">
        <f t="shared" si="7"/>
        <v>0.5234303449679345</v>
      </c>
      <c r="M43" s="4">
        <f t="shared" si="4"/>
        <v>0.17937276576325267</v>
      </c>
      <c r="O43" s="7">
        <v>4688822.7</v>
      </c>
      <c r="Q43" s="3">
        <f t="shared" si="8"/>
        <v>2.2056282006510441</v>
      </c>
      <c r="R43" s="4">
        <f t="shared" si="5"/>
        <v>0.94856072879427877</v>
      </c>
    </row>
    <row r="44" spans="1:18" ht="23.1" customHeight="1">
      <c r="C44" s="8">
        <v>3</v>
      </c>
      <c r="E44" s="7">
        <v>18576802.199999999</v>
      </c>
      <c r="G44" s="3">
        <f t="shared" si="6"/>
        <v>9.1266704452030112</v>
      </c>
      <c r="H44" s="4">
        <f t="shared" si="3"/>
        <v>1.5449780589068318</v>
      </c>
      <c r="J44" s="7">
        <v>317273</v>
      </c>
      <c r="L44" s="3">
        <f t="shared" si="7"/>
        <v>0.94591154947503142</v>
      </c>
      <c r="M44" s="4">
        <f t="shared" si="4"/>
        <v>0.36790990477997276</v>
      </c>
      <c r="O44" s="7">
        <v>4734659.5999999996</v>
      </c>
      <c r="Q44" s="3">
        <f t="shared" si="8"/>
        <v>3.1218102421648464</v>
      </c>
      <c r="R44" s="4">
        <f t="shared" si="5"/>
        <v>0.97757801761195751</v>
      </c>
    </row>
    <row r="45" spans="1:18" ht="23.1" customHeight="1">
      <c r="C45" s="8">
        <v>4</v>
      </c>
      <c r="E45" s="7">
        <v>19074453.699999999</v>
      </c>
      <c r="G45" s="3">
        <f t="shared" si="6"/>
        <v>9.0349720279172097</v>
      </c>
      <c r="H45" s="4">
        <f t="shared" si="3"/>
        <v>2.6788867892451274</v>
      </c>
      <c r="J45" s="7">
        <v>317380</v>
      </c>
      <c r="L45" s="3">
        <f t="shared" si="7"/>
        <v>0.9240827540591523</v>
      </c>
      <c r="M45" s="4">
        <f t="shared" si="4"/>
        <v>3.3724899376874617E-2</v>
      </c>
      <c r="O45" s="7">
        <v>4739691.5999999996</v>
      </c>
      <c r="Q45" s="3">
        <f t="shared" si="8"/>
        <v>3.043137722465139</v>
      </c>
      <c r="R45" s="4">
        <f t="shared" si="5"/>
        <v>0.10628007977595555</v>
      </c>
    </row>
    <row r="46" spans="1:18" ht="23.1" customHeight="1">
      <c r="A46" s="8">
        <v>2025</v>
      </c>
      <c r="C46" s="62">
        <v>1</v>
      </c>
      <c r="E46" s="7">
        <v>19571876.899999999</v>
      </c>
      <c r="G46" s="3">
        <f t="shared" si="6"/>
        <v>9.0776370437546827</v>
      </c>
      <c r="H46" s="4">
        <f t="shared" si="3"/>
        <v>2.6077978841407168</v>
      </c>
      <c r="J46" s="7">
        <v>318897</v>
      </c>
      <c r="L46" s="3">
        <f t="shared" si="7"/>
        <v>1.0626093349897392</v>
      </c>
      <c r="M46" s="4">
        <f t="shared" si="4"/>
        <v>0.47797592790976839</v>
      </c>
      <c r="O46" s="7">
        <v>4809710.7</v>
      </c>
      <c r="Q46" s="3">
        <f t="shared" si="8"/>
        <v>3.5512331670979114</v>
      </c>
      <c r="R46" s="4">
        <f t="shared" si="5"/>
        <v>1.4772923200319754</v>
      </c>
    </row>
    <row r="47" spans="1:18" ht="23.1" customHeight="1">
      <c r="A47" s="61"/>
      <c r="B47" s="13"/>
      <c r="C47" s="61">
        <v>2</v>
      </c>
      <c r="D47" s="13"/>
      <c r="E47" s="64">
        <v>19852744.199999999</v>
      </c>
      <c r="F47" s="13"/>
      <c r="G47" s="65">
        <f t="shared" si="6"/>
        <v>8.5195639429314518</v>
      </c>
      <c r="H47" s="4">
        <f t="shared" si="3"/>
        <v>1.4350555209142968</v>
      </c>
      <c r="I47" s="13"/>
      <c r="J47" s="64">
        <v>319366</v>
      </c>
      <c r="K47" s="13"/>
      <c r="L47" s="65">
        <f t="shared" si="7"/>
        <v>1.0300211951535854</v>
      </c>
      <c r="M47" s="4">
        <f t="shared" si="4"/>
        <v>0.14706942994133776</v>
      </c>
      <c r="N47" s="13"/>
      <c r="O47" s="64">
        <v>4853637.9000000004</v>
      </c>
      <c r="P47" s="66"/>
      <c r="Q47" s="65">
        <f t="shared" si="8"/>
        <v>3.5150657328117729</v>
      </c>
      <c r="R47" s="4">
        <f t="shared" si="5"/>
        <v>0.91330233230035862</v>
      </c>
    </row>
    <row r="48" spans="1:18" ht="23.1" customHeight="1">
      <c r="A48" s="72"/>
      <c r="B48" s="13"/>
      <c r="C48" s="72">
        <v>3</v>
      </c>
      <c r="D48" s="13"/>
      <c r="E48" s="64">
        <v>20186555.899999999</v>
      </c>
      <c r="F48" s="13"/>
      <c r="G48" s="65">
        <f t="shared" ref="G48" si="9">(E48/E44-1)*100</f>
        <v>8.6653972124438141</v>
      </c>
      <c r="H48" s="4">
        <f t="shared" ref="H48" si="10">(E48/E47-1)*100</f>
        <v>1.6814385791562136</v>
      </c>
      <c r="I48" s="13"/>
      <c r="J48" s="64">
        <v>320297</v>
      </c>
      <c r="K48" s="13"/>
      <c r="L48" s="65">
        <f t="shared" ref="L48" si="11">(J48/J44-1)*100</f>
        <v>0.95312238986613451</v>
      </c>
      <c r="M48" s="4">
        <f t="shared" ref="M48" si="12">(J48/J47-1)*100</f>
        <v>0.29151506422098183</v>
      </c>
      <c r="N48" s="13"/>
      <c r="O48" s="64">
        <v>4904759.4000000004</v>
      </c>
      <c r="P48" s="66"/>
      <c r="Q48" s="65">
        <f t="shared" ref="Q48" si="13">(O48/O44-1)*100</f>
        <v>3.5926510957620117</v>
      </c>
      <c r="R48" s="4">
        <f t="shared" ref="R48" si="14">(O48/O47-1)*100</f>
        <v>1.0532615133897805</v>
      </c>
    </row>
    <row r="49" spans="1:18" ht="23.1" customHeight="1" thickBot="1">
      <c r="A49" s="27"/>
      <c r="B49" s="23"/>
      <c r="C49" s="27" t="s">
        <v>121</v>
      </c>
      <c r="D49" s="23"/>
      <c r="E49" s="24">
        <v>20580515.300000001</v>
      </c>
      <c r="F49" s="23"/>
      <c r="G49" s="77">
        <f t="shared" ref="G49" si="15">(E49/E45-1)*100</f>
        <v>7.8956997861490574</v>
      </c>
      <c r="H49" s="77">
        <f t="shared" ref="H49" si="16">(E49/E48-1)*100</f>
        <v>1.9515929411217714</v>
      </c>
      <c r="I49" s="23"/>
      <c r="J49" s="24">
        <v>320459</v>
      </c>
      <c r="K49" s="23"/>
      <c r="L49" s="76">
        <f t="shared" ref="L49" si="17">(J49/J45-1)*100</f>
        <v>0.97013044300207074</v>
      </c>
      <c r="M49" s="76">
        <f t="shared" ref="M49" si="18">(J49/J48-1)*100</f>
        <v>5.0578057240624474E-2</v>
      </c>
      <c r="N49" s="23"/>
      <c r="O49" s="24">
        <v>4913546.3</v>
      </c>
      <c r="P49" s="25"/>
      <c r="Q49" s="76">
        <f t="shared" ref="Q49" si="19">(O49/O45-1)*100</f>
        <v>3.6680593311176679</v>
      </c>
      <c r="R49" s="76">
        <f t="shared" ref="R49" si="20">(O49/O48-1)*100</f>
        <v>0.17915047983800836</v>
      </c>
    </row>
  </sheetData>
  <sheetProtection algorithmName="SHA-512" hashValue="FwUMZYUz2GFd0VdVz/DgTjrCePwyKGKT3+J+hpfrzI0Lx2jRHR1JBr+mUrK5uWrD1gdSttjHcDINq5TNLto5wg==" saltValue="YUpJTxckPyd6p1lwJrxoZQ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&amp;C&amp;"Arial,Bold"&amp;[45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F4E4-6A46-422C-96FB-BA6694656BE5}">
  <sheetPr codeName="Sheet34">
    <tabColor rgb="FF00B0F0"/>
  </sheetPr>
  <dimension ref="A2:S49"/>
  <sheetViews>
    <sheetView view="pageBreakPreview" zoomScale="85" zoomScaleNormal="100" zoomScaleSheetLayoutView="85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20879856.528000001</v>
      </c>
      <c r="F14" s="5"/>
      <c r="G14" s="29"/>
      <c r="H14" s="5"/>
      <c r="I14" s="5"/>
      <c r="J14" s="34">
        <f>J25</f>
        <v>108913</v>
      </c>
      <c r="K14" s="5"/>
      <c r="L14" s="29"/>
      <c r="M14" s="5"/>
      <c r="N14" s="5"/>
      <c r="O14" s="34">
        <f>+O22+O23+O24+O25</f>
        <v>4037372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20151190.604321141</v>
      </c>
      <c r="F15" s="5"/>
      <c r="G15" s="29">
        <f t="shared" ref="G15:G16" si="0">((E15/E14)-1)*100</f>
        <v>-3.4898033073250012</v>
      </c>
      <c r="H15" s="5"/>
      <c r="I15" s="5"/>
      <c r="J15" s="34">
        <f>J29</f>
        <v>109556</v>
      </c>
      <c r="K15" s="5"/>
      <c r="L15" s="29">
        <f t="shared" ref="L15:L16" si="1">((J15/J14)-1)*100</f>
        <v>0.59037947719740025</v>
      </c>
      <c r="M15" s="5"/>
      <c r="N15" s="5"/>
      <c r="O15" s="34">
        <f>+O26+O27+O28+O29</f>
        <v>4139010.1852462199</v>
      </c>
      <c r="P15" s="1"/>
      <c r="Q15" s="29">
        <f t="shared" ref="Q15:Q16" si="2">((O15/O14)-1)*100</f>
        <v>2.5174342430229313</v>
      </c>
      <c r="R15" s="5"/>
    </row>
    <row r="16" spans="1:19" ht="23.1" customHeight="1">
      <c r="A16" s="8">
        <v>2021</v>
      </c>
      <c r="E16" s="34">
        <f>+E30+E31+E32+E33</f>
        <v>22136577.584469549</v>
      </c>
      <c r="F16" s="5"/>
      <c r="G16" s="29">
        <f t="shared" si="0"/>
        <v>9.8524549696962893</v>
      </c>
      <c r="H16" s="5"/>
      <c r="I16" s="5"/>
      <c r="J16" s="34">
        <f>J33</f>
        <v>110156</v>
      </c>
      <c r="K16" s="5"/>
      <c r="L16" s="29">
        <f t="shared" si="1"/>
        <v>0.54766512103399112</v>
      </c>
      <c r="M16" s="5"/>
      <c r="N16" s="5"/>
      <c r="O16" s="34">
        <f>+O30+O31+O32+O33</f>
        <v>4226539.5477276901</v>
      </c>
      <c r="P16" s="1"/>
      <c r="Q16" s="29">
        <f t="shared" si="2"/>
        <v>2.1147414131396536</v>
      </c>
      <c r="R16" s="5"/>
    </row>
    <row r="17" spans="1:18" ht="23.1" customHeight="1">
      <c r="A17" s="8">
        <v>2022</v>
      </c>
      <c r="E17" s="34">
        <f>+E34+E35+E36+E37</f>
        <v>24564859.530016068</v>
      </c>
      <c r="F17" s="5"/>
      <c r="G17" s="29">
        <f>((E17/E16)-1)*100</f>
        <v>10.969545478656739</v>
      </c>
      <c r="H17" s="5"/>
      <c r="I17" s="5"/>
      <c r="J17" s="34">
        <f>J37</f>
        <v>110708</v>
      </c>
      <c r="K17" s="5"/>
      <c r="L17" s="29">
        <f>((J17/J16)-1)*100</f>
        <v>0.50110752024401517</v>
      </c>
      <c r="M17" s="5"/>
      <c r="N17" s="5"/>
      <c r="O17" s="34">
        <f>+O34+O35+O36+O37</f>
        <v>4376094.6928464901</v>
      </c>
      <c r="P17" s="1"/>
      <c r="Q17" s="29">
        <f>((O17/O16)-1)*100</f>
        <v>3.5384773626264909</v>
      </c>
      <c r="R17" s="5"/>
    </row>
    <row r="18" spans="1:18" ht="23.1" customHeight="1">
      <c r="A18" s="8">
        <v>2023</v>
      </c>
      <c r="E18" s="34">
        <f>+E38+E39+E40+E41</f>
        <v>27728799.500912033</v>
      </c>
      <c r="F18" s="5"/>
      <c r="G18" s="29">
        <f>((E18/E17)-1)*100</f>
        <v>12.879943266233273</v>
      </c>
      <c r="H18" s="5"/>
      <c r="I18" s="5"/>
      <c r="J18" s="34">
        <f>J41</f>
        <v>112683</v>
      </c>
      <c r="K18" s="5"/>
      <c r="L18" s="29">
        <f>((J18/J17)-1)*100</f>
        <v>1.7839722513278256</v>
      </c>
      <c r="M18" s="5"/>
      <c r="N18" s="5"/>
      <c r="O18" s="34">
        <f>+O38+O39+O40+O41</f>
        <v>4675881.87955199</v>
      </c>
      <c r="P18" s="1"/>
      <c r="Q18" s="29">
        <f>((O18/O17)-1)*100</f>
        <v>6.8505644358097584</v>
      </c>
      <c r="R18" s="5"/>
    </row>
    <row r="19" spans="1:18" ht="23.1" customHeight="1">
      <c r="A19" s="8">
        <v>2024</v>
      </c>
      <c r="E19" s="34">
        <f>+E42+E43+E44+E45</f>
        <v>31750743.680877279</v>
      </c>
      <c r="F19" s="5"/>
      <c r="G19" s="29">
        <f>((E19/E18)-1)*100</f>
        <v>14.504573772957464</v>
      </c>
      <c r="H19" s="5"/>
      <c r="I19" s="5"/>
      <c r="J19" s="34">
        <f>J45</f>
        <v>113048</v>
      </c>
      <c r="K19" s="5"/>
      <c r="L19" s="29">
        <f>((J19/J18)-1)*100</f>
        <v>0.32391753858167505</v>
      </c>
      <c r="M19" s="5"/>
      <c r="N19" s="5"/>
      <c r="O19" s="34">
        <f>+O42+O43+O44+O45</f>
        <v>4940819.8115584999</v>
      </c>
      <c r="P19" s="1"/>
      <c r="Q19" s="29">
        <f>((O19/O18)-1)*100</f>
        <v>5.6660527111496384</v>
      </c>
      <c r="R19" s="5"/>
    </row>
    <row r="20" spans="1:18" ht="23.1" customHeight="1">
      <c r="A20" s="73">
        <v>2025</v>
      </c>
      <c r="C20" s="73"/>
      <c r="E20" s="34">
        <f>+E46+E47+E48+E49</f>
        <v>36111844.594031528</v>
      </c>
      <c r="F20" s="5"/>
      <c r="G20" s="29">
        <f>((E20/E19)-1)*100</f>
        <v>13.735429182343339</v>
      </c>
      <c r="H20" s="5"/>
      <c r="I20" s="5"/>
      <c r="J20" s="34">
        <f>J49</f>
        <v>113876</v>
      </c>
      <c r="K20" s="5"/>
      <c r="L20" s="29">
        <f>((J20/J19)-1)*100</f>
        <v>0.73243224117189865</v>
      </c>
      <c r="M20" s="5"/>
      <c r="N20" s="5"/>
      <c r="O20" s="34">
        <f>+O46+O47+O48+O49</f>
        <v>5156951.1281545507</v>
      </c>
      <c r="P20" s="1"/>
      <c r="Q20" s="29">
        <f>((O20/O19)-1)*100</f>
        <v>4.3744019178848736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5121894</v>
      </c>
      <c r="G22" s="3">
        <f>(E22/E16-1)*100</f>
        <v>-76.862304118802044</v>
      </c>
      <c r="H22" s="4">
        <f>(E22/E19-1)*100</f>
        <v>-83.868428243824738</v>
      </c>
      <c r="J22" s="7">
        <v>106222</v>
      </c>
      <c r="L22" s="3">
        <f>(J22/J16-1)*100</f>
        <v>-3.5712988852173333</v>
      </c>
      <c r="M22" s="4">
        <f>(J22/J19-1)*100</f>
        <v>-6.0381430896610304</v>
      </c>
      <c r="O22" s="7">
        <v>998070</v>
      </c>
      <c r="Q22" s="3">
        <f>(O22/O16-1)*100</f>
        <v>-76.385646254355024</v>
      </c>
      <c r="R22" s="4">
        <f>(O22/O19-1)*100</f>
        <v>-79.799506193989785</v>
      </c>
    </row>
    <row r="23" spans="1:18" ht="23.1" hidden="1" customHeight="1">
      <c r="C23" s="8">
        <v>2</v>
      </c>
      <c r="E23" s="7">
        <v>5129292</v>
      </c>
      <c r="G23" s="3">
        <f>(E23/E17-1)*100</f>
        <v>-79.119392098568838</v>
      </c>
      <c r="H23" s="4">
        <f t="shared" ref="H23:H47" si="3">(E23/E22-1)*100</f>
        <v>0.1444387564443872</v>
      </c>
      <c r="J23" s="7">
        <v>106404</v>
      </c>
      <c r="L23" s="3">
        <f>(J23/J17-1)*100</f>
        <v>-3.8877045922607212</v>
      </c>
      <c r="M23" s="4">
        <f t="shared" ref="M23:M47" si="4">(J23/J22-1)*100</f>
        <v>0.17133927058425868</v>
      </c>
      <c r="O23" s="7">
        <v>995179</v>
      </c>
      <c r="Q23" s="3">
        <f>(O23/O17-1)*100</f>
        <v>-77.25874164407827</v>
      </c>
      <c r="R23" s="4">
        <f t="shared" ref="R23:R47" si="5">(O23/O22-1)*100</f>
        <v>-0.28965904195096259</v>
      </c>
    </row>
    <row r="24" spans="1:18" ht="23.1" hidden="1" customHeight="1">
      <c r="C24" s="8">
        <v>3</v>
      </c>
      <c r="E24" s="7">
        <v>5272158</v>
      </c>
      <c r="G24" s="3">
        <f>(E24/E18-1)*100</f>
        <v>-80.986706619496488</v>
      </c>
      <c r="H24" s="4">
        <f t="shared" si="3"/>
        <v>2.7852966842207394</v>
      </c>
      <c r="J24" s="7">
        <v>107327</v>
      </c>
      <c r="L24" s="3">
        <f>(J24/J18-1)*100</f>
        <v>-4.7531570866945376</v>
      </c>
      <c r="M24" s="4">
        <f t="shared" si="4"/>
        <v>0.86744859215819314</v>
      </c>
      <c r="O24" s="7">
        <v>1003830</v>
      </c>
      <c r="Q24" s="3">
        <f>(O24/O18-1)*100</f>
        <v>-78.531750248229542</v>
      </c>
      <c r="R24" s="4">
        <f t="shared" si="5"/>
        <v>0.86929085119360483</v>
      </c>
    </row>
    <row r="25" spans="1:18" ht="23.1" hidden="1" customHeight="1">
      <c r="C25" s="8">
        <v>4</v>
      </c>
      <c r="E25" s="7">
        <v>5356512.5279999999</v>
      </c>
      <c r="G25" s="3">
        <f>(E25/E19-1)*100</f>
        <v>-83.129489558299383</v>
      </c>
      <c r="H25" s="4">
        <f t="shared" si="3"/>
        <v>1.6000000000000014</v>
      </c>
      <c r="J25" s="7">
        <v>108913</v>
      </c>
      <c r="L25" s="3">
        <f>(J25/J19-1)*100</f>
        <v>-3.657738305852376</v>
      </c>
      <c r="M25" s="4">
        <f t="shared" si="4"/>
        <v>1.4777269466210718</v>
      </c>
      <c r="O25" s="7">
        <v>1040293</v>
      </c>
      <c r="Q25" s="3">
        <f>(O25/O19-1)*100</f>
        <v>-78.94493141469458</v>
      </c>
      <c r="R25" s="4">
        <f t="shared" si="5"/>
        <v>3.6323879541356519</v>
      </c>
    </row>
    <row r="26" spans="1:18" ht="23.1" customHeight="1">
      <c r="A26" s="8">
        <v>2020</v>
      </c>
      <c r="C26" s="8">
        <v>1</v>
      </c>
      <c r="E26" s="7">
        <v>5329729.9653599998</v>
      </c>
      <c r="G26" s="3">
        <f t="shared" ref="G26:G47" si="6">(E26/E22-1)*100</f>
        <v>4.0577951312541716</v>
      </c>
      <c r="H26" s="4">
        <f t="shared" si="3"/>
        <v>-0.50000000000000044</v>
      </c>
      <c r="J26" s="7">
        <v>109403</v>
      </c>
      <c r="L26" s="3">
        <f t="shared" ref="L26:L47" si="7">(J26/J22-1)*100</f>
        <v>2.9946715369697507</v>
      </c>
      <c r="M26" s="4">
        <f t="shared" si="4"/>
        <v>0.44990037920173975</v>
      </c>
      <c r="O26" s="7">
        <v>1048095.1975</v>
      </c>
      <c r="Q26" s="3">
        <f t="shared" ref="Q26:Q47" si="8">(O26/O22-1)*100</f>
        <v>5.0121932830362592</v>
      </c>
      <c r="R26" s="4">
        <f t="shared" si="5"/>
        <v>0.75000000000000622</v>
      </c>
    </row>
    <row r="27" spans="1:18" ht="23.1" customHeight="1">
      <c r="C27" s="8">
        <v>2</v>
      </c>
      <c r="E27" s="7">
        <v>4317081.2719416004</v>
      </c>
      <c r="G27" s="3">
        <f t="shared" si="6"/>
        <v>-15.834753179549921</v>
      </c>
      <c r="H27" s="4">
        <f t="shared" si="3"/>
        <v>-18.999999999999993</v>
      </c>
      <c r="J27" s="7">
        <v>109075</v>
      </c>
      <c r="L27" s="3">
        <f t="shared" si="7"/>
        <v>2.5102439757903827</v>
      </c>
      <c r="M27" s="4">
        <f t="shared" si="4"/>
        <v>-0.29980896319113937</v>
      </c>
      <c r="O27" s="7">
        <v>1017700.4367725</v>
      </c>
      <c r="Q27" s="3">
        <f t="shared" si="8"/>
        <v>2.2630538599086147</v>
      </c>
      <c r="R27" s="4">
        <f t="shared" si="5"/>
        <v>-2.8999999999999915</v>
      </c>
    </row>
    <row r="28" spans="1:18" ht="23.1" customHeight="1">
      <c r="C28" s="8">
        <v>3</v>
      </c>
      <c r="E28" s="7">
        <v>5206261.4036743604</v>
      </c>
      <c r="G28" s="3">
        <f t="shared" si="6"/>
        <v>-1.2498979796439991</v>
      </c>
      <c r="H28" s="4">
        <f t="shared" si="3"/>
        <v>20.596789259259253</v>
      </c>
      <c r="J28" s="7">
        <v>109239</v>
      </c>
      <c r="L28" s="3">
        <f t="shared" si="7"/>
        <v>1.7814715775154477</v>
      </c>
      <c r="M28" s="4">
        <f t="shared" si="4"/>
        <v>0.15035526014210987</v>
      </c>
      <c r="O28" s="7">
        <v>1029912.84201377</v>
      </c>
      <c r="Q28" s="3">
        <f t="shared" si="8"/>
        <v>2.5983325875666319</v>
      </c>
      <c r="R28" s="4">
        <f t="shared" si="5"/>
        <v>1.2000000000000011</v>
      </c>
    </row>
    <row r="29" spans="1:18" ht="23.1" customHeight="1">
      <c r="C29" s="8">
        <v>4</v>
      </c>
      <c r="E29" s="7">
        <v>5298117.9633451803</v>
      </c>
      <c r="G29" s="3">
        <f t="shared" si="6"/>
        <v>-1.0901601433689345</v>
      </c>
      <c r="H29" s="4">
        <f t="shared" si="3"/>
        <v>1.7643478217592268</v>
      </c>
      <c r="J29" s="7">
        <v>109556</v>
      </c>
      <c r="L29" s="3">
        <f t="shared" si="7"/>
        <v>0.59037947719740025</v>
      </c>
      <c r="M29" s="4">
        <f t="shared" si="4"/>
        <v>0.29018940122118586</v>
      </c>
      <c r="O29" s="7">
        <v>1043301.70895995</v>
      </c>
      <c r="Q29" s="3">
        <f t="shared" si="8"/>
        <v>0.2892174570001016</v>
      </c>
      <c r="R29" s="4">
        <f t="shared" si="5"/>
        <v>1.3000000000001011</v>
      </c>
    </row>
    <row r="30" spans="1:18" ht="23.1" customHeight="1">
      <c r="A30" s="8">
        <v>2021</v>
      </c>
      <c r="C30" s="8">
        <v>1</v>
      </c>
      <c r="E30" s="7">
        <v>5260342.3735997099</v>
      </c>
      <c r="G30" s="3">
        <f t="shared" si="6"/>
        <v>-1.3018969480868114</v>
      </c>
      <c r="H30" s="4">
        <f t="shared" si="3"/>
        <v>-0.71300016358297746</v>
      </c>
      <c r="J30" s="7">
        <v>109052</v>
      </c>
      <c r="L30" s="3">
        <f t="shared" si="7"/>
        <v>-0.32083215268320364</v>
      </c>
      <c r="M30" s="4">
        <f t="shared" si="4"/>
        <v>-0.46003870166855254</v>
      </c>
      <c r="O30" s="7">
        <v>1046170.7886595899</v>
      </c>
      <c r="Q30" s="3">
        <f t="shared" si="8"/>
        <v>-0.18361011909989733</v>
      </c>
      <c r="R30" s="4">
        <f t="shared" si="5"/>
        <v>0.27500000000000302</v>
      </c>
    </row>
    <row r="31" spans="1:18" ht="23.1" customHeight="1">
      <c r="C31" s="8">
        <v>2</v>
      </c>
      <c r="E31" s="7">
        <v>5436449.9906675303</v>
      </c>
      <c r="G31" s="3">
        <f t="shared" si="6"/>
        <v>25.928831268504137</v>
      </c>
      <c r="H31" s="4">
        <f t="shared" si="3"/>
        <v>3.3478356456731584</v>
      </c>
      <c r="J31" s="7">
        <v>109237</v>
      </c>
      <c r="L31" s="3">
        <f t="shared" si="7"/>
        <v>0.14852165940866247</v>
      </c>
      <c r="M31" s="4">
        <f t="shared" si="4"/>
        <v>0.1696438396361355</v>
      </c>
      <c r="O31" s="7">
        <v>1047635.42776371</v>
      </c>
      <c r="Q31" s="3">
        <f t="shared" si="8"/>
        <v>2.9414344250597635</v>
      </c>
      <c r="R31" s="4">
        <f t="shared" si="5"/>
        <v>0.13999999999967372</v>
      </c>
    </row>
    <row r="32" spans="1:18" ht="23.1" customHeight="1">
      <c r="C32" s="8">
        <v>3</v>
      </c>
      <c r="E32" s="7">
        <v>5516963.9722261401</v>
      </c>
      <c r="G32" s="3">
        <f t="shared" si="6"/>
        <v>5.9678633948825333</v>
      </c>
      <c r="H32" s="4">
        <f t="shared" si="3"/>
        <v>1.4810028915344331</v>
      </c>
      <c r="J32" s="7">
        <v>109303</v>
      </c>
      <c r="L32" s="3">
        <f t="shared" si="7"/>
        <v>5.8587134631404858E-2</v>
      </c>
      <c r="M32" s="4">
        <f t="shared" si="4"/>
        <v>6.041908877028046E-2</v>
      </c>
      <c r="O32" s="7">
        <v>1054169.33130439</v>
      </c>
      <c r="Q32" s="3">
        <f t="shared" si="8"/>
        <v>2.3551982557273199</v>
      </c>
      <c r="R32" s="4">
        <f t="shared" si="5"/>
        <v>0.62368104089676191</v>
      </c>
    </row>
    <row r="33" spans="1:18" ht="23.1" customHeight="1">
      <c r="C33" s="8">
        <v>4</v>
      </c>
      <c r="E33" s="7">
        <v>5922821.2479761699</v>
      </c>
      <c r="G33" s="3">
        <f t="shared" si="6"/>
        <v>11.791041440620509</v>
      </c>
      <c r="H33" s="4">
        <f t="shared" si="3"/>
        <v>7.3565330096992287</v>
      </c>
      <c r="J33" s="7">
        <v>110156</v>
      </c>
      <c r="L33" s="3">
        <f t="shared" si="7"/>
        <v>0.54766512103399112</v>
      </c>
      <c r="M33" s="4">
        <f t="shared" si="4"/>
        <v>0.78039944008856388</v>
      </c>
      <c r="O33" s="7">
        <v>1078564</v>
      </c>
      <c r="Q33" s="3">
        <f t="shared" si="8"/>
        <v>3.3798747512071348</v>
      </c>
      <c r="R33" s="4">
        <f t="shared" si="5"/>
        <v>2.3141129201154964</v>
      </c>
    </row>
    <row r="34" spans="1:18" ht="23.1" customHeight="1">
      <c r="A34" s="8">
        <v>2022</v>
      </c>
      <c r="C34" s="8">
        <v>1</v>
      </c>
      <c r="E34" s="7">
        <v>5979616.3505350202</v>
      </c>
      <c r="G34" s="3">
        <f t="shared" si="6"/>
        <v>13.673520197946786</v>
      </c>
      <c r="H34" s="4">
        <f t="shared" si="3"/>
        <v>0.95891974754864773</v>
      </c>
      <c r="J34" s="7">
        <v>110131</v>
      </c>
      <c r="L34" s="3">
        <f t="shared" si="7"/>
        <v>0.98943623225618005</v>
      </c>
      <c r="M34" s="4">
        <f t="shared" si="4"/>
        <v>-2.2695086967572387E-2</v>
      </c>
      <c r="O34" s="7">
        <v>1085548.1920187499</v>
      </c>
      <c r="Q34" s="3">
        <f t="shared" si="8"/>
        <v>3.7639555401477454</v>
      </c>
      <c r="R34" s="4">
        <f t="shared" si="5"/>
        <v>0.64754544178646789</v>
      </c>
    </row>
    <row r="35" spans="1:18" ht="23.1" customHeight="1">
      <c r="C35" s="8">
        <v>2</v>
      </c>
      <c r="E35" s="7">
        <v>6060478.6860071104</v>
      </c>
      <c r="G35" s="3">
        <f t="shared" si="6"/>
        <v>11.478606377522427</v>
      </c>
      <c r="H35" s="4">
        <f t="shared" si="3"/>
        <v>1.3522997251296021</v>
      </c>
      <c r="J35" s="7">
        <v>110194</v>
      </c>
      <c r="L35" s="3">
        <f t="shared" si="7"/>
        <v>0.8760767871691888</v>
      </c>
      <c r="M35" s="4">
        <f t="shared" si="4"/>
        <v>5.7204601792415488E-2</v>
      </c>
      <c r="O35" s="7">
        <v>1088301.8368372701</v>
      </c>
      <c r="Q35" s="3">
        <f t="shared" si="8"/>
        <v>3.8817329001909373</v>
      </c>
      <c r="R35" s="4">
        <f t="shared" si="5"/>
        <v>0.25366398643245081</v>
      </c>
    </row>
    <row r="36" spans="1:18" ht="23.1" customHeight="1">
      <c r="C36" s="8">
        <v>3</v>
      </c>
      <c r="E36" s="7">
        <v>6189914.4013095899</v>
      </c>
      <c r="G36" s="3">
        <f t="shared" si="6"/>
        <v>12.197839834939295</v>
      </c>
      <c r="H36" s="4">
        <f t="shared" si="3"/>
        <v>2.1357341888080583</v>
      </c>
      <c r="J36" s="7">
        <v>110212</v>
      </c>
      <c r="L36" s="3">
        <f t="shared" si="7"/>
        <v>0.83163316651875263</v>
      </c>
      <c r="M36" s="4">
        <f t="shared" si="4"/>
        <v>1.6334827667563445E-2</v>
      </c>
      <c r="O36" s="7">
        <v>1091460.4543852799</v>
      </c>
      <c r="Q36" s="3">
        <f t="shared" si="8"/>
        <v>3.5374888998854992</v>
      </c>
      <c r="R36" s="4">
        <f t="shared" si="5"/>
        <v>0.29023359523026038</v>
      </c>
    </row>
    <row r="37" spans="1:18" ht="23.1" customHeight="1">
      <c r="C37" s="8">
        <v>4</v>
      </c>
      <c r="E37" s="7">
        <v>6334850.0921643497</v>
      </c>
      <c r="G37" s="3">
        <f t="shared" si="6"/>
        <v>6.9566314250826045</v>
      </c>
      <c r="H37" s="4">
        <f t="shared" si="3"/>
        <v>2.3414813430068682</v>
      </c>
      <c r="J37" s="7">
        <v>110708</v>
      </c>
      <c r="L37" s="3">
        <f t="shared" si="7"/>
        <v>0.50110752024401517</v>
      </c>
      <c r="M37" s="4">
        <f t="shared" si="4"/>
        <v>0.45004173774181311</v>
      </c>
      <c r="O37" s="7">
        <v>1110784.20960519</v>
      </c>
      <c r="Q37" s="3">
        <f t="shared" si="8"/>
        <v>2.9873247767578048</v>
      </c>
      <c r="R37" s="4">
        <f t="shared" si="5"/>
        <v>1.7704494141103311</v>
      </c>
    </row>
    <row r="38" spans="1:18" ht="23.1" customHeight="1">
      <c r="A38" s="8">
        <v>2023</v>
      </c>
      <c r="C38" s="8">
        <v>1</v>
      </c>
      <c r="E38" s="7">
        <v>6536051.5300000003</v>
      </c>
      <c r="G38" s="3">
        <f t="shared" si="6"/>
        <v>9.3055331119227027</v>
      </c>
      <c r="H38" s="4">
        <f t="shared" si="3"/>
        <v>3.176104168345173</v>
      </c>
      <c r="J38" s="7">
        <v>112407</v>
      </c>
      <c r="L38" s="3">
        <f t="shared" si="7"/>
        <v>2.0666297409448697</v>
      </c>
      <c r="M38" s="4">
        <f t="shared" si="4"/>
        <v>1.53466777468656</v>
      </c>
      <c r="O38" s="7">
        <v>1136208.37700964</v>
      </c>
      <c r="Q38" s="3">
        <f t="shared" si="8"/>
        <v>4.6667835996004436</v>
      </c>
      <c r="R38" s="4">
        <f t="shared" si="5"/>
        <v>2.2888484716114821</v>
      </c>
    </row>
    <row r="39" spans="1:18" ht="23.1" customHeight="1">
      <c r="C39" s="8">
        <v>2</v>
      </c>
      <c r="E39" s="7">
        <v>6749503.4954000004</v>
      </c>
      <c r="G39" s="3">
        <f t="shared" si="6"/>
        <v>11.369148298198994</v>
      </c>
      <c r="H39" s="4">
        <f t="shared" si="3"/>
        <v>3.2657631969434719</v>
      </c>
      <c r="J39" s="7">
        <v>112499</v>
      </c>
      <c r="L39" s="3">
        <f t="shared" si="7"/>
        <v>2.0917654318747037</v>
      </c>
      <c r="M39" s="4">
        <f t="shared" si="4"/>
        <v>8.1845436672089988E-2</v>
      </c>
      <c r="O39" s="7">
        <v>1160520.3333791899</v>
      </c>
      <c r="Q39" s="3">
        <f t="shared" si="8"/>
        <v>6.635888509735044</v>
      </c>
      <c r="R39" s="4">
        <f t="shared" si="5"/>
        <v>2.139744510028696</v>
      </c>
    </row>
    <row r="40" spans="1:18" ht="23.1" customHeight="1">
      <c r="C40" s="8">
        <v>3</v>
      </c>
      <c r="E40" s="7">
        <v>7055051.0411853502</v>
      </c>
      <c r="G40" s="3">
        <f t="shared" si="6"/>
        <v>13.976552562547951</v>
      </c>
      <c r="H40" s="4">
        <f t="shared" si="3"/>
        <v>4.526963294316233</v>
      </c>
      <c r="J40" s="7">
        <v>112591</v>
      </c>
      <c r="L40" s="3">
        <f t="shared" si="7"/>
        <v>2.1585671251769245</v>
      </c>
      <c r="M40" s="4">
        <f t="shared" si="4"/>
        <v>8.177850469781589E-2</v>
      </c>
      <c r="O40" s="7">
        <v>1171151.4009529999</v>
      </c>
      <c r="Q40" s="3">
        <f t="shared" si="8"/>
        <v>7.3013132310508322</v>
      </c>
      <c r="R40" s="4">
        <f t="shared" si="5"/>
        <v>0.91606043151821748</v>
      </c>
    </row>
    <row r="41" spans="1:18" ht="23.1" customHeight="1">
      <c r="C41" s="8">
        <v>4</v>
      </c>
      <c r="E41" s="7">
        <v>7388193.4343266804</v>
      </c>
      <c r="G41" s="3">
        <f t="shared" si="6"/>
        <v>16.627754829829723</v>
      </c>
      <c r="H41" s="4">
        <f t="shared" si="3"/>
        <v>4.7220408640070932</v>
      </c>
      <c r="J41" s="7">
        <v>112683</v>
      </c>
      <c r="L41" s="3">
        <f t="shared" si="7"/>
        <v>1.7839722513278256</v>
      </c>
      <c r="M41" s="4">
        <f t="shared" si="4"/>
        <v>8.1711682106022643E-2</v>
      </c>
      <c r="O41" s="7">
        <v>1208001.7682101601</v>
      </c>
      <c r="Q41" s="3">
        <f t="shared" si="8"/>
        <v>8.7521552579077788</v>
      </c>
      <c r="R41" s="4">
        <f t="shared" si="5"/>
        <v>3.1465075503623208</v>
      </c>
    </row>
    <row r="42" spans="1:18" ht="23.1" customHeight="1">
      <c r="A42" s="8">
        <v>2024</v>
      </c>
      <c r="C42" s="8">
        <v>1</v>
      </c>
      <c r="E42" s="7">
        <v>7543535.7193510998</v>
      </c>
      <c r="G42" s="3">
        <f t="shared" si="6"/>
        <v>15.414263255526993</v>
      </c>
      <c r="H42" s="4">
        <f t="shared" si="3"/>
        <v>2.1025746876452311</v>
      </c>
      <c r="J42" s="7">
        <v>112725</v>
      </c>
      <c r="L42" s="3">
        <f t="shared" si="7"/>
        <v>0.28290053110571201</v>
      </c>
      <c r="M42" s="4">
        <f t="shared" si="4"/>
        <v>3.7272703069679558E-2</v>
      </c>
      <c r="O42" s="7">
        <v>1219622.6324048699</v>
      </c>
      <c r="Q42" s="3">
        <f t="shared" si="8"/>
        <v>7.3414575251386394</v>
      </c>
      <c r="R42" s="4">
        <f t="shared" si="5"/>
        <v>0.96199066098454633</v>
      </c>
    </row>
    <row r="43" spans="1:18" ht="23.1" customHeight="1">
      <c r="C43" s="8">
        <v>2</v>
      </c>
      <c r="E43" s="7">
        <v>7594039.0947784297</v>
      </c>
      <c r="G43" s="3">
        <f t="shared" si="6"/>
        <v>12.512558886057423</v>
      </c>
      <c r="H43" s="4">
        <f t="shared" si="3"/>
        <v>0.6694920963624007</v>
      </c>
      <c r="J43" s="7">
        <v>112862</v>
      </c>
      <c r="L43" s="3">
        <f t="shared" si="7"/>
        <v>0.32266953484030303</v>
      </c>
      <c r="M43" s="4">
        <f t="shared" si="4"/>
        <v>0.12153470836104852</v>
      </c>
      <c r="O43" s="7">
        <v>1234845.73209691</v>
      </c>
      <c r="Q43" s="3">
        <f t="shared" si="8"/>
        <v>6.4044891399102077</v>
      </c>
      <c r="R43" s="4">
        <f t="shared" si="5"/>
        <v>1.2481811412455412</v>
      </c>
    </row>
    <row r="44" spans="1:18" ht="23.1" customHeight="1">
      <c r="C44" s="8">
        <v>3</v>
      </c>
      <c r="E44" s="7">
        <v>8054744.2800000003</v>
      </c>
      <c r="G44" s="3">
        <f t="shared" si="6"/>
        <v>14.169893782181454</v>
      </c>
      <c r="H44" s="4">
        <f t="shared" si="3"/>
        <v>6.0666685998278069</v>
      </c>
      <c r="J44" s="7">
        <v>112904.52756761201</v>
      </c>
      <c r="L44" s="3">
        <f t="shared" si="7"/>
        <v>0.27846592321945085</v>
      </c>
      <c r="M44" s="4">
        <f t="shared" si="4"/>
        <v>3.7681033130732011E-2</v>
      </c>
      <c r="O44" s="7">
        <v>1235957.4215418799</v>
      </c>
      <c r="Q44" s="3">
        <f t="shared" si="8"/>
        <v>5.5335305525951117</v>
      </c>
      <c r="R44" s="4">
        <f t="shared" si="5"/>
        <v>9.0026585189884045E-2</v>
      </c>
    </row>
    <row r="45" spans="1:18" ht="23.1" customHeight="1">
      <c r="C45" s="8">
        <v>4</v>
      </c>
      <c r="E45" s="7">
        <v>8558424.5867477506</v>
      </c>
      <c r="G45" s="3">
        <f t="shared" si="6"/>
        <v>15.839205657285538</v>
      </c>
      <c r="H45" s="4">
        <f t="shared" si="3"/>
        <v>6.2532128797483155</v>
      </c>
      <c r="J45" s="7">
        <v>113048</v>
      </c>
      <c r="L45" s="3">
        <f t="shared" si="7"/>
        <v>0.32391753858167505</v>
      </c>
      <c r="M45" s="4">
        <f t="shared" si="4"/>
        <v>0.12707411782231226</v>
      </c>
      <c r="O45" s="7">
        <v>1250394.0255148399</v>
      </c>
      <c r="Q45" s="3">
        <f t="shared" si="8"/>
        <v>3.5092876865147726</v>
      </c>
      <c r="R45" s="4">
        <f t="shared" si="5"/>
        <v>1.1680502678603766</v>
      </c>
    </row>
    <row r="46" spans="1:18" ht="23.1" customHeight="1">
      <c r="A46" s="8">
        <v>2025</v>
      </c>
      <c r="C46" s="62">
        <v>1</v>
      </c>
      <c r="E46" s="7">
        <v>8603705.6210441459</v>
      </c>
      <c r="G46" s="3">
        <f t="shared" si="6"/>
        <v>14.05401844884806</v>
      </c>
      <c r="H46" s="4">
        <f t="shared" si="3"/>
        <v>0.52908141957002108</v>
      </c>
      <c r="J46" s="7">
        <v>113119</v>
      </c>
      <c r="L46" s="3">
        <f t="shared" si="7"/>
        <v>0.34952317587049198</v>
      </c>
      <c r="M46" s="4">
        <f t="shared" si="4"/>
        <v>6.2805180100489189E-2</v>
      </c>
      <c r="O46" s="7">
        <v>1261572.8</v>
      </c>
      <c r="Q46" s="3">
        <f t="shared" si="8"/>
        <v>3.4396022573320195</v>
      </c>
      <c r="R46" s="4">
        <f t="shared" si="5"/>
        <v>0.89402014541435371</v>
      </c>
    </row>
    <row r="47" spans="1:18" ht="23.1" customHeight="1">
      <c r="A47" s="61"/>
      <c r="B47" s="13"/>
      <c r="C47" s="61">
        <v>2</v>
      </c>
      <c r="D47" s="13"/>
      <c r="E47" s="64">
        <v>8794614.8395996429</v>
      </c>
      <c r="F47" s="13"/>
      <c r="G47" s="65">
        <f t="shared" si="6"/>
        <v>15.809449093391081</v>
      </c>
      <c r="H47" s="4">
        <f t="shared" si="3"/>
        <v>2.2189185330625971</v>
      </c>
      <c r="I47" s="13"/>
      <c r="J47" s="64">
        <v>113308</v>
      </c>
      <c r="K47" s="13"/>
      <c r="L47" s="65">
        <f t="shared" si="7"/>
        <v>0.39517286597792189</v>
      </c>
      <c r="M47" s="4">
        <f t="shared" si="4"/>
        <v>0.16708068494240003</v>
      </c>
      <c r="N47" s="13"/>
      <c r="O47" s="64">
        <v>1281118.518650807</v>
      </c>
      <c r="P47" s="66"/>
      <c r="Q47" s="65">
        <f t="shared" si="8"/>
        <v>3.7472524179454014</v>
      </c>
      <c r="R47" s="4">
        <f t="shared" si="5"/>
        <v>1.5493135751505571</v>
      </c>
    </row>
    <row r="48" spans="1:18" ht="23.1" customHeight="1">
      <c r="A48" s="72"/>
      <c r="B48" s="13"/>
      <c r="C48" s="72">
        <v>3</v>
      </c>
      <c r="D48" s="13"/>
      <c r="E48" s="64">
        <v>9066802.3793280404</v>
      </c>
      <c r="F48" s="13"/>
      <c r="G48" s="65">
        <f t="shared" ref="G48:G49" si="9">(E48/E44-1)*100</f>
        <v>12.564745250088061</v>
      </c>
      <c r="H48" s="4">
        <f t="shared" ref="H48:H49" si="10">(E48/E47-1)*100</f>
        <v>3.0949341692920296</v>
      </c>
      <c r="I48" s="13"/>
      <c r="J48" s="64">
        <v>113445</v>
      </c>
      <c r="K48" s="13"/>
      <c r="L48" s="65">
        <f t="shared" ref="L48:L49" si="11">(J48/J44-1)*100</f>
        <v>0.47869863506078136</v>
      </c>
      <c r="M48" s="4">
        <f t="shared" ref="M48:M49" si="12">(J48/J47-1)*100</f>
        <v>0.12090937974371663</v>
      </c>
      <c r="N48" s="13"/>
      <c r="O48" s="64">
        <v>1294762.82</v>
      </c>
      <c r="P48" s="66"/>
      <c r="Q48" s="65">
        <f t="shared" ref="Q48:Q49" si="13">(O48/O44-1)*100</f>
        <v>4.7578822241917784</v>
      </c>
      <c r="R48" s="4">
        <f t="shared" ref="R48:R49" si="14">(O48/O47-1)*100</f>
        <v>1.0650303738925171</v>
      </c>
    </row>
    <row r="49" spans="1:18" ht="23.1" customHeight="1" thickBot="1">
      <c r="A49" s="27"/>
      <c r="B49" s="23"/>
      <c r="C49" s="27" t="s">
        <v>121</v>
      </c>
      <c r="D49" s="23"/>
      <c r="E49" s="24">
        <v>9646721.7540596966</v>
      </c>
      <c r="F49" s="23"/>
      <c r="G49" s="32">
        <f t="shared" si="9"/>
        <v>12.716092270031965</v>
      </c>
      <c r="H49" s="33">
        <f t="shared" si="10"/>
        <v>6.3960738358415092</v>
      </c>
      <c r="I49" s="23"/>
      <c r="J49" s="24">
        <v>113876</v>
      </c>
      <c r="K49" s="23"/>
      <c r="L49" s="32">
        <f t="shared" si="11"/>
        <v>0.73243224117189865</v>
      </c>
      <c r="M49" s="33">
        <f t="shared" si="12"/>
        <v>0.37991978491780376</v>
      </c>
      <c r="N49" s="23"/>
      <c r="O49" s="24">
        <v>1319496.9895037429</v>
      </c>
      <c r="P49" s="25"/>
      <c r="Q49" s="32">
        <f t="shared" si="13"/>
        <v>5.5264950550647729</v>
      </c>
      <c r="R49" s="33">
        <f t="shared" si="14"/>
        <v>1.9103243560656846</v>
      </c>
    </row>
  </sheetData>
  <sheetProtection algorithmName="SHA-512" hashValue="RDU2SCsXvSRLcyinzhHtMZbYt0zUYHRJpJZbwcrmEFXumVEO2DSKVfbvCv23a+vQjBBtXrHICOiEUD++kZ4P2w==" saltValue="0a0zeW5ZRO1ekFs35XDK4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&amp;C&amp;"Arial,Bold"&amp;[46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8F66-8447-4A32-BA2E-8BA1EAA8E651}">
  <sheetPr codeName="Sheet35">
    <tabColor rgb="FF00B0F0"/>
  </sheetPr>
  <dimension ref="A2:S49"/>
  <sheetViews>
    <sheetView view="pageBreakPreview" topLeftCell="C1" zoomScale="86" zoomScaleNormal="100" zoomScaleSheetLayoutView="86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90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20095660.851762868</v>
      </c>
      <c r="F14" s="5"/>
      <c r="G14" s="29"/>
      <c r="H14" s="5"/>
      <c r="I14" s="5"/>
      <c r="J14" s="34">
        <f>J25</f>
        <v>129613</v>
      </c>
      <c r="K14" s="5"/>
      <c r="L14" s="29"/>
      <c r="M14" s="5"/>
      <c r="N14" s="5"/>
      <c r="O14" s="34">
        <f>+O22+O23+O24+O25</f>
        <v>4486340.3145324802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18968788.947215259</v>
      </c>
      <c r="F15" s="5"/>
      <c r="G15" s="29">
        <f t="shared" ref="G15:G16" si="0">((E15/E14)-1)*100</f>
        <v>-5.6075384276240703</v>
      </c>
      <c r="H15" s="5"/>
      <c r="I15" s="5"/>
      <c r="J15" s="34">
        <f>J29</f>
        <v>129690</v>
      </c>
      <c r="K15" s="5"/>
      <c r="L15" s="29">
        <f t="shared" ref="L15:L16" si="1">((J15/J14)-1)*100</f>
        <v>5.9407621149110135E-2</v>
      </c>
      <c r="M15" s="5"/>
      <c r="N15" s="5"/>
      <c r="O15" s="34">
        <f>+O26+O27+O28+O29</f>
        <v>4597511.5699193096</v>
      </c>
      <c r="P15" s="1"/>
      <c r="Q15" s="29">
        <f t="shared" ref="Q15:Q16" si="2">((O15/O14)-1)*100</f>
        <v>2.4779942579637781</v>
      </c>
      <c r="R15" s="5"/>
    </row>
    <row r="16" spans="1:19" ht="23.1" customHeight="1">
      <c r="A16" s="8">
        <v>2021</v>
      </c>
      <c r="E16" s="34">
        <f>+E30+E31+E32+E33</f>
        <v>18679891.84513355</v>
      </c>
      <c r="F16" s="5"/>
      <c r="G16" s="29">
        <f t="shared" si="0"/>
        <v>-1.5230128970575185</v>
      </c>
      <c r="H16" s="5"/>
      <c r="I16" s="5"/>
      <c r="J16" s="34">
        <f>J33</f>
        <v>129711</v>
      </c>
      <c r="K16" s="5"/>
      <c r="L16" s="55">
        <f t="shared" si="1"/>
        <v>1.6192458940555987E-2</v>
      </c>
      <c r="M16" s="5"/>
      <c r="N16" s="5"/>
      <c r="O16" s="34">
        <f>+O30+O31+O32+O33</f>
        <v>4605621.1712553091</v>
      </c>
      <c r="P16" s="1"/>
      <c r="Q16" s="29">
        <f t="shared" si="2"/>
        <v>0.17639110228802046</v>
      </c>
      <c r="R16" s="5"/>
    </row>
    <row r="17" spans="1:18" ht="23.1" customHeight="1">
      <c r="A17" s="8">
        <v>2022</v>
      </c>
      <c r="E17" s="34">
        <f>+E34+E35+E36+E37</f>
        <v>20308062.578811619</v>
      </c>
      <c r="F17" s="5"/>
      <c r="G17" s="29">
        <f>((E17/E16)-1)*100</f>
        <v>8.7161678835000256</v>
      </c>
      <c r="H17" s="5"/>
      <c r="I17" s="5"/>
      <c r="J17" s="34">
        <f>J37</f>
        <v>130060</v>
      </c>
      <c r="K17" s="5"/>
      <c r="L17" s="29">
        <f>((J17/J16)-1)*100</f>
        <v>0.26905967882446813</v>
      </c>
      <c r="M17" s="5"/>
      <c r="N17" s="5"/>
      <c r="O17" s="34">
        <f>+O34+O35+O36+O37</f>
        <v>4671047.9371197997</v>
      </c>
      <c r="P17" s="1"/>
      <c r="Q17" s="29">
        <f>((O17/O16)-1)*100</f>
        <v>1.420585050998846</v>
      </c>
      <c r="R17" s="5"/>
    </row>
    <row r="18" spans="1:18" ht="23.1" customHeight="1">
      <c r="A18" s="8">
        <v>2023</v>
      </c>
      <c r="E18" s="34">
        <f>+E38+E39+E40+E41</f>
        <v>22068912.054274112</v>
      </c>
      <c r="F18" s="5"/>
      <c r="G18" s="29">
        <f>((E18/E17)-1)*100</f>
        <v>8.6706915966453302</v>
      </c>
      <c r="H18" s="5"/>
      <c r="I18" s="5"/>
      <c r="J18" s="34">
        <f>J41</f>
        <v>131672</v>
      </c>
      <c r="K18" s="5"/>
      <c r="L18" s="29">
        <f>((J18/J17)-1)*100</f>
        <v>1.2394279563278543</v>
      </c>
      <c r="M18" s="5"/>
      <c r="N18" s="5"/>
      <c r="O18" s="34">
        <f>+O38+O39+O40+O41</f>
        <v>4835700.3361332798</v>
      </c>
      <c r="P18" s="1"/>
      <c r="Q18" s="29">
        <f>((O18/O17)-1)*100</f>
        <v>3.5249563102323078</v>
      </c>
      <c r="R18" s="5"/>
    </row>
    <row r="19" spans="1:18" ht="23.1" customHeight="1">
      <c r="A19" s="8">
        <v>2024</v>
      </c>
      <c r="E19" s="34">
        <f>+E42+E43+E44+E45</f>
        <v>24167560.200694639</v>
      </c>
      <c r="F19" s="5"/>
      <c r="G19" s="29">
        <f>((E19/E18)-1)*100</f>
        <v>9.5095224506732237</v>
      </c>
      <c r="H19" s="5"/>
      <c r="I19" s="5"/>
      <c r="J19" s="34">
        <f>J45</f>
        <v>133059</v>
      </c>
      <c r="K19" s="5"/>
      <c r="L19" s="29">
        <f>((J19/J18)-1)*100</f>
        <v>1.0533750531624086</v>
      </c>
      <c r="M19" s="5"/>
      <c r="N19" s="5"/>
      <c r="O19" s="34">
        <f>+O42+O43+O44+O45</f>
        <v>5071456.2759037903</v>
      </c>
      <c r="P19" s="1"/>
      <c r="Q19" s="29">
        <f>((O19/O18)-1)*100</f>
        <v>4.8753215332409505</v>
      </c>
      <c r="R19" s="5"/>
    </row>
    <row r="20" spans="1:18" ht="23.1" customHeight="1">
      <c r="A20" s="73">
        <v>2025</v>
      </c>
      <c r="C20" s="73"/>
      <c r="E20" s="34">
        <f>+E46+E47+E48+E49</f>
        <v>26360986.559996471</v>
      </c>
      <c r="F20" s="5"/>
      <c r="G20" s="29">
        <f>((E20/E19)-1)*100</f>
        <v>9.0759114328751611</v>
      </c>
      <c r="H20" s="5"/>
      <c r="I20" s="5"/>
      <c r="J20" s="34">
        <f>J49</f>
        <v>134570</v>
      </c>
      <c r="K20" s="5"/>
      <c r="L20" s="29">
        <f>((J20/J19)-1)*100</f>
        <v>1.135586469160299</v>
      </c>
      <c r="M20" s="5"/>
      <c r="N20" s="5"/>
      <c r="O20" s="34">
        <f>+O46+O47+O48+O49</f>
        <v>5255520.3935624603</v>
      </c>
      <c r="P20" s="1"/>
      <c r="Q20" s="29">
        <f>((O20/O19)-1)*100</f>
        <v>3.6294134789886856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4979947</v>
      </c>
      <c r="G22" s="3">
        <f>(E22/E16-1)*100</f>
        <v>-73.340600463394196</v>
      </c>
      <c r="H22" s="4">
        <f>(E22/E19-1)*100</f>
        <v>-79.394084638064271</v>
      </c>
      <c r="J22" s="7">
        <v>127991</v>
      </c>
      <c r="L22" s="3">
        <f>(J22/J16-1)*100</f>
        <v>-1.3260247781606838</v>
      </c>
      <c r="M22" s="4">
        <f>(J22/J19-1)*100</f>
        <v>-3.8088366814721275</v>
      </c>
      <c r="O22" s="7">
        <v>1113135.31453248</v>
      </c>
      <c r="Q22" s="3">
        <f>(O22/O16-1)*100</f>
        <v>-75.83094064531835</v>
      </c>
      <c r="R22" s="4">
        <f>(O22/O19-1)*100</f>
        <v>-78.050972857217289</v>
      </c>
    </row>
    <row r="23" spans="1:18" ht="23.1" hidden="1" customHeight="1">
      <c r="C23" s="8">
        <v>2</v>
      </c>
      <c r="E23" s="7">
        <v>4749550.8517628703</v>
      </c>
      <c r="G23" s="3">
        <f>(E23/E17-1)*100</f>
        <v>-76.612486625295787</v>
      </c>
      <c r="H23" s="4">
        <f t="shared" ref="H23:H47" si="3">(E23/E22-1)*100</f>
        <v>-4.6264779170768211</v>
      </c>
      <c r="J23" s="7">
        <v>127762</v>
      </c>
      <c r="L23" s="3">
        <f>(J23/J17-1)*100</f>
        <v>-1.7668768260802659</v>
      </c>
      <c r="M23" s="4">
        <f t="shared" ref="M23:M47" si="4">(J23/J22-1)*100</f>
        <v>-0.1789188302302458</v>
      </c>
      <c r="O23" s="7">
        <v>1108436</v>
      </c>
      <c r="Q23" s="3">
        <f>(O23/O17-1)*100</f>
        <v>-76.270078686379975</v>
      </c>
      <c r="R23" s="4">
        <f t="shared" ref="R23:R47" si="5">(O23/O22-1)*100</f>
        <v>-0.42216920720493656</v>
      </c>
    </row>
    <row r="24" spans="1:18" ht="23.1" hidden="1" customHeight="1">
      <c r="C24" s="8">
        <v>3</v>
      </c>
      <c r="E24" s="7">
        <v>5325930</v>
      </c>
      <c r="G24" s="3">
        <f>(E24/E18-1)*100</f>
        <v>-75.866821223892089</v>
      </c>
      <c r="H24" s="4">
        <f t="shared" si="3"/>
        <v>12.135445355284435</v>
      </c>
      <c r="J24" s="7">
        <v>129693</v>
      </c>
      <c r="L24" s="3">
        <f>(J24/J18-1)*100</f>
        <v>-1.5029770945987009</v>
      </c>
      <c r="M24" s="4">
        <f t="shared" si="4"/>
        <v>1.5114040168438203</v>
      </c>
      <c r="O24" s="7">
        <v>1145995</v>
      </c>
      <c r="Q24" s="3">
        <f>(O24/O18-1)*100</f>
        <v>-76.301364428293752</v>
      </c>
      <c r="R24" s="4">
        <f t="shared" si="5"/>
        <v>3.3884680757391594</v>
      </c>
    </row>
    <row r="25" spans="1:18" ht="23.1" hidden="1" customHeight="1">
      <c r="C25" s="8">
        <v>4</v>
      </c>
      <c r="E25" s="7">
        <v>5040233</v>
      </c>
      <c r="G25" s="3">
        <f>(E25/E19-1)*100</f>
        <v>-79.144634550842525</v>
      </c>
      <c r="H25" s="4">
        <f t="shared" si="3"/>
        <v>-5.3642650203814206</v>
      </c>
      <c r="J25" s="7">
        <v>129613</v>
      </c>
      <c r="L25" s="3">
        <f>(J25/J19-1)*100</f>
        <v>-2.5898285722874781</v>
      </c>
      <c r="M25" s="4">
        <f t="shared" si="4"/>
        <v>-6.1684130986250363E-2</v>
      </c>
      <c r="O25" s="7">
        <v>1118774</v>
      </c>
      <c r="Q25" s="3">
        <f>(O25/O19-1)*100</f>
        <v>-77.939788117356443</v>
      </c>
      <c r="R25" s="4">
        <f t="shared" si="5"/>
        <v>-2.3753157736290276</v>
      </c>
    </row>
    <row r="26" spans="1:18" ht="23.1" customHeight="1">
      <c r="A26" s="8">
        <v>2020</v>
      </c>
      <c r="C26" s="8">
        <v>1</v>
      </c>
      <c r="E26" s="7">
        <v>5290563</v>
      </c>
      <c r="G26" s="3">
        <f t="shared" ref="G26:G47" si="6">(E26/E22-1)*100</f>
        <v>6.2373354575862017</v>
      </c>
      <c r="H26" s="4">
        <f t="shared" si="3"/>
        <v>4.9666354710188987</v>
      </c>
      <c r="J26" s="7">
        <v>129282</v>
      </c>
      <c r="L26" s="3">
        <f t="shared" ref="L26:L47" si="7">(J26/J22-1)*100</f>
        <v>1.008664671734727</v>
      </c>
      <c r="M26" s="4">
        <f t="shared" si="4"/>
        <v>-0.25537561818644861</v>
      </c>
      <c r="O26" s="7">
        <v>1159226.2655359099</v>
      </c>
      <c r="Q26" s="3">
        <f t="shared" ref="Q26:Q47" si="8">(O26/O22-1)*100</f>
        <v>4.1406422383417407</v>
      </c>
      <c r="R26" s="4">
        <f t="shared" si="5"/>
        <v>3.6157673968030934</v>
      </c>
    </row>
    <row r="27" spans="1:18" ht="23.1" customHeight="1">
      <c r="C27" s="8">
        <v>2</v>
      </c>
      <c r="E27" s="7">
        <v>4177134.5692579099</v>
      </c>
      <c r="G27" s="3">
        <f t="shared" si="6"/>
        <v>-12.052008713466012</v>
      </c>
      <c r="H27" s="4">
        <f t="shared" si="3"/>
        <v>-21.045556602238559</v>
      </c>
      <c r="J27" s="7">
        <v>128770.7265</v>
      </c>
      <c r="L27" s="3">
        <f t="shared" si="7"/>
        <v>0.7895356209201454</v>
      </c>
      <c r="M27" s="4">
        <f t="shared" si="4"/>
        <v>-0.39547152735879276</v>
      </c>
      <c r="O27" s="7">
        <v>1143715.3461841</v>
      </c>
      <c r="Q27" s="3">
        <f t="shared" si="8"/>
        <v>3.1828040756615605</v>
      </c>
      <c r="R27" s="4">
        <f t="shared" si="5"/>
        <v>-1.3380407098211533</v>
      </c>
    </row>
    <row r="28" spans="1:18" ht="23.1" customHeight="1">
      <c r="C28" s="8">
        <v>3</v>
      </c>
      <c r="E28" s="7">
        <v>4922120.6350651197</v>
      </c>
      <c r="G28" s="3">
        <f t="shared" si="6"/>
        <v>-7.5819502872715212</v>
      </c>
      <c r="H28" s="4">
        <f t="shared" si="3"/>
        <v>17.834859123046165</v>
      </c>
      <c r="J28" s="7">
        <v>129888</v>
      </c>
      <c r="L28" s="3">
        <f t="shared" si="7"/>
        <v>0.15035506927898457</v>
      </c>
      <c r="M28" s="4">
        <f t="shared" si="4"/>
        <v>0.86764556694489681</v>
      </c>
      <c r="O28" s="7">
        <v>1165768.6056888001</v>
      </c>
      <c r="Q28" s="3">
        <f t="shared" si="8"/>
        <v>1.7254530507375687</v>
      </c>
      <c r="R28" s="4">
        <f t="shared" si="5"/>
        <v>1.928212258258033</v>
      </c>
    </row>
    <row r="29" spans="1:18" ht="23.1" customHeight="1">
      <c r="C29" s="8">
        <v>4</v>
      </c>
      <c r="E29" s="7">
        <v>4578970.7428922299</v>
      </c>
      <c r="G29" s="3">
        <f t="shared" si="6"/>
        <v>-9.1516058306782675</v>
      </c>
      <c r="H29" s="4">
        <f t="shared" si="3"/>
        <v>-6.9715863875479789</v>
      </c>
      <c r="J29" s="7">
        <v>129690</v>
      </c>
      <c r="L29" s="3">
        <f t="shared" si="7"/>
        <v>5.9407621149110135E-2</v>
      </c>
      <c r="M29" s="4">
        <f t="shared" si="4"/>
        <v>-0.15243902439023849</v>
      </c>
      <c r="O29" s="7">
        <v>1128801.3525105</v>
      </c>
      <c r="Q29" s="3">
        <f t="shared" si="8"/>
        <v>0.8962804382743883</v>
      </c>
      <c r="R29" s="4">
        <f t="shared" si="5"/>
        <v>-3.1710626789831831</v>
      </c>
    </row>
    <row r="30" spans="1:18" ht="23.1" customHeight="1">
      <c r="A30" s="8">
        <v>2021</v>
      </c>
      <c r="C30" s="8">
        <v>1</v>
      </c>
      <c r="E30" s="7">
        <v>4817206.4740000004</v>
      </c>
      <c r="G30" s="3">
        <f t="shared" si="6"/>
        <v>-8.9471862635413189</v>
      </c>
      <c r="H30" s="4">
        <f t="shared" si="3"/>
        <v>5.2028227408435601</v>
      </c>
      <c r="J30" s="7">
        <v>129381</v>
      </c>
      <c r="L30" s="3">
        <f t="shared" si="7"/>
        <v>7.6576785631421451E-2</v>
      </c>
      <c r="M30" s="4">
        <f t="shared" si="4"/>
        <v>-0.23826046726810324</v>
      </c>
      <c r="O30" s="7">
        <v>1162082.3100215599</v>
      </c>
      <c r="Q30" s="3">
        <f t="shared" si="8"/>
        <v>0.24637506676314924</v>
      </c>
      <c r="R30" s="4">
        <f t="shared" si="5"/>
        <v>2.948344935718028</v>
      </c>
    </row>
    <row r="31" spans="1:18" ht="23.1" customHeight="1">
      <c r="C31" s="8">
        <v>2</v>
      </c>
      <c r="E31" s="7">
        <v>4575286.5601685997</v>
      </c>
      <c r="G31" s="3">
        <f t="shared" si="6"/>
        <v>9.5317013208273025</v>
      </c>
      <c r="H31" s="4">
        <f t="shared" si="3"/>
        <v>-5.021995945930902</v>
      </c>
      <c r="J31" s="7">
        <v>129020</v>
      </c>
      <c r="L31" s="3">
        <f t="shared" si="7"/>
        <v>0.19357932254890908</v>
      </c>
      <c r="M31" s="4">
        <f t="shared" si="4"/>
        <v>-0.27902087632650785</v>
      </c>
      <c r="O31" s="7">
        <v>1148696.3241621901</v>
      </c>
      <c r="Q31" s="3">
        <f t="shared" si="8"/>
        <v>0.43550853756650909</v>
      </c>
      <c r="R31" s="4">
        <f t="shared" si="5"/>
        <v>-1.151896534688801</v>
      </c>
    </row>
    <row r="32" spans="1:18" ht="23.1" customHeight="1">
      <c r="C32" s="8">
        <v>3</v>
      </c>
      <c r="E32" s="7">
        <v>4663756.8109649504</v>
      </c>
      <c r="G32" s="3">
        <f t="shared" si="6"/>
        <v>-5.2490347810573601</v>
      </c>
      <c r="H32" s="4">
        <f t="shared" si="3"/>
        <v>1.9336548570870304</v>
      </c>
      <c r="J32" s="7">
        <v>129735</v>
      </c>
      <c r="L32" s="3">
        <f t="shared" si="7"/>
        <v>-0.11779379157428327</v>
      </c>
      <c r="M32" s="4">
        <f t="shared" si="4"/>
        <v>0.55417764687646365</v>
      </c>
      <c r="O32" s="7">
        <v>1154025.5154431199</v>
      </c>
      <c r="Q32" s="3">
        <f t="shared" si="8"/>
        <v>-1.0073259983478189</v>
      </c>
      <c r="R32" s="4">
        <f t="shared" si="5"/>
        <v>0.46393386736192088</v>
      </c>
    </row>
    <row r="33" spans="1:18" ht="23.1" customHeight="1">
      <c r="C33" s="8">
        <v>4</v>
      </c>
      <c r="E33" s="7">
        <v>4623642</v>
      </c>
      <c r="G33" s="3">
        <f t="shared" si="6"/>
        <v>0.97557419813418811</v>
      </c>
      <c r="H33" s="4">
        <f t="shared" si="3"/>
        <v>-0.86013942387896947</v>
      </c>
      <c r="J33" s="7">
        <v>129711</v>
      </c>
      <c r="L33" s="3">
        <f t="shared" si="7"/>
        <v>1.6192458940555987E-2</v>
      </c>
      <c r="M33" s="4">
        <f t="shared" si="4"/>
        <v>-1.8499248468029084E-2</v>
      </c>
      <c r="O33" s="7">
        <v>1140817.0216284399</v>
      </c>
      <c r="Q33" s="3">
        <f t="shared" si="8"/>
        <v>1.0644626790370593</v>
      </c>
      <c r="R33" s="4">
        <f t="shared" si="5"/>
        <v>-1.1445582127885823</v>
      </c>
    </row>
    <row r="34" spans="1:18" ht="23.1" customHeight="1">
      <c r="A34" s="8">
        <v>2022</v>
      </c>
      <c r="C34" s="8">
        <v>1</v>
      </c>
      <c r="E34" s="7">
        <v>4862429.4222619999</v>
      </c>
      <c r="G34" s="3">
        <f t="shared" si="6"/>
        <v>0.93877952929943831</v>
      </c>
      <c r="H34" s="4">
        <f t="shared" si="3"/>
        <v>5.1644876974038967</v>
      </c>
      <c r="J34" s="7">
        <v>129822</v>
      </c>
      <c r="L34" s="3">
        <f t="shared" si="7"/>
        <v>0.34085375750689817</v>
      </c>
      <c r="M34" s="4">
        <f t="shared" si="4"/>
        <v>8.5574854869663319E-2</v>
      </c>
      <c r="O34" s="7">
        <v>1163665.64136259</v>
      </c>
      <c r="Q34" s="3">
        <f t="shared" si="8"/>
        <v>0.13624950034740735</v>
      </c>
      <c r="R34" s="4">
        <f t="shared" si="5"/>
        <v>2.0028294898278398</v>
      </c>
    </row>
    <row r="35" spans="1:18" ht="23.1" customHeight="1">
      <c r="C35" s="8">
        <v>2</v>
      </c>
      <c r="E35" s="7">
        <v>4919718.6549074901</v>
      </c>
      <c r="G35" s="3">
        <f t="shared" si="6"/>
        <v>7.5280988460359577</v>
      </c>
      <c r="H35" s="4">
        <f t="shared" si="3"/>
        <v>1.1782018343176048</v>
      </c>
      <c r="J35" s="7">
        <v>129847</v>
      </c>
      <c r="L35" s="3">
        <f t="shared" si="7"/>
        <v>0.64098589365990666</v>
      </c>
      <c r="M35" s="4">
        <f t="shared" si="4"/>
        <v>1.9257136694861288E-2</v>
      </c>
      <c r="O35" s="7">
        <v>1166238.2652263399</v>
      </c>
      <c r="Q35" s="3">
        <f t="shared" si="8"/>
        <v>1.527117367328934</v>
      </c>
      <c r="R35" s="4">
        <f t="shared" si="5"/>
        <v>0.22107930081509686</v>
      </c>
    </row>
    <row r="36" spans="1:18" ht="23.1" customHeight="1">
      <c r="C36" s="8">
        <v>3</v>
      </c>
      <c r="E36" s="7">
        <v>5223543.5016421303</v>
      </c>
      <c r="G36" s="3">
        <f t="shared" si="6"/>
        <v>12.002913388645542</v>
      </c>
      <c r="H36" s="4">
        <f t="shared" si="3"/>
        <v>6.17565491131431</v>
      </c>
      <c r="J36" s="7">
        <v>129984.84699999999</v>
      </c>
      <c r="L36" s="3">
        <f t="shared" si="7"/>
        <v>0.19258257216634433</v>
      </c>
      <c r="M36" s="4">
        <f t="shared" si="4"/>
        <v>0.10616109729142398</v>
      </c>
      <c r="O36" s="7">
        <v>1169563.03053087</v>
      </c>
      <c r="Q36" s="3">
        <f t="shared" si="8"/>
        <v>1.3463753513096366</v>
      </c>
      <c r="R36" s="4">
        <f t="shared" si="5"/>
        <v>0.28508456665026216</v>
      </c>
    </row>
    <row r="37" spans="1:18" ht="23.1" customHeight="1">
      <c r="C37" s="8">
        <v>4</v>
      </c>
      <c r="E37" s="7">
        <v>5302371</v>
      </c>
      <c r="G37" s="3">
        <f t="shared" si="6"/>
        <v>14.67953184956794</v>
      </c>
      <c r="H37" s="4">
        <f t="shared" si="3"/>
        <v>1.509080920510919</v>
      </c>
      <c r="J37" s="7">
        <v>130060</v>
      </c>
      <c r="L37" s="3">
        <f t="shared" si="7"/>
        <v>0.26905967882446813</v>
      </c>
      <c r="M37" s="4">
        <f t="shared" si="4"/>
        <v>5.7816739208083057E-2</v>
      </c>
      <c r="O37" s="7">
        <v>1171581</v>
      </c>
      <c r="Q37" s="3">
        <f t="shared" si="8"/>
        <v>2.6966619351144194</v>
      </c>
      <c r="R37" s="4">
        <f t="shared" si="5"/>
        <v>0.17254046310049009</v>
      </c>
    </row>
    <row r="38" spans="1:18" ht="23.1" customHeight="1">
      <c r="A38" s="8">
        <v>2023</v>
      </c>
      <c r="C38" s="8">
        <v>1</v>
      </c>
      <c r="E38" s="7">
        <v>5363019.8350173701</v>
      </c>
      <c r="G38" s="3">
        <f t="shared" si="6"/>
        <v>10.29506794409154</v>
      </c>
      <c r="H38" s="4">
        <f t="shared" si="3"/>
        <v>1.1438059505336495</v>
      </c>
      <c r="J38" s="7">
        <v>130069</v>
      </c>
      <c r="L38" s="3">
        <f t="shared" si="7"/>
        <v>0.19026051054520376</v>
      </c>
      <c r="M38" s="4">
        <f t="shared" si="4"/>
        <v>6.9198831308625586E-3</v>
      </c>
      <c r="O38" s="7">
        <v>1197297.7467614</v>
      </c>
      <c r="Q38" s="3">
        <f t="shared" si="8"/>
        <v>2.8901863390439653</v>
      </c>
      <c r="R38" s="4">
        <f t="shared" si="5"/>
        <v>2.1950464168845274</v>
      </c>
    </row>
    <row r="39" spans="1:18" ht="23.1" customHeight="1">
      <c r="C39" s="8">
        <v>2</v>
      </c>
      <c r="E39" s="7">
        <v>5382622.6997345798</v>
      </c>
      <c r="G39" s="3">
        <f t="shared" si="6"/>
        <v>9.4091568501653242</v>
      </c>
      <c r="H39" s="4">
        <f t="shared" si="3"/>
        <v>0.36551915376510369</v>
      </c>
      <c r="J39" s="7">
        <v>130122</v>
      </c>
      <c r="L39" s="3">
        <f t="shared" si="7"/>
        <v>0.21178771939283081</v>
      </c>
      <c r="M39" s="4">
        <f t="shared" si="4"/>
        <v>4.0747603195234738E-2</v>
      </c>
      <c r="O39" s="7">
        <v>1200985.2588134401</v>
      </c>
      <c r="Q39" s="3">
        <f t="shared" si="8"/>
        <v>2.9794077782516082</v>
      </c>
      <c r="R39" s="4">
        <f t="shared" si="5"/>
        <v>0.30798621829988271</v>
      </c>
    </row>
    <row r="40" spans="1:18" ht="23.1" customHeight="1">
      <c r="C40" s="8">
        <v>3</v>
      </c>
      <c r="E40" s="7">
        <v>5577469.11907373</v>
      </c>
      <c r="G40" s="3">
        <f t="shared" si="6"/>
        <v>6.7755847600452723</v>
      </c>
      <c r="H40" s="4">
        <f t="shared" si="3"/>
        <v>3.6199159816413973</v>
      </c>
      <c r="J40" s="7">
        <v>130222</v>
      </c>
      <c r="L40" s="3">
        <f t="shared" si="7"/>
        <v>0.18244665087769896</v>
      </c>
      <c r="M40" s="4">
        <f t="shared" si="4"/>
        <v>7.6850955257379283E-2</v>
      </c>
      <c r="O40" s="7">
        <v>1206866.14372715</v>
      </c>
      <c r="Q40" s="3">
        <f t="shared" si="8"/>
        <v>3.1894914786549045</v>
      </c>
      <c r="R40" s="4">
        <f t="shared" si="5"/>
        <v>0.48967169834541746</v>
      </c>
    </row>
    <row r="41" spans="1:18" ht="23.1" customHeight="1">
      <c r="C41" s="8">
        <v>4</v>
      </c>
      <c r="E41" s="7">
        <v>5745800.4004484303</v>
      </c>
      <c r="G41" s="3">
        <f t="shared" si="6"/>
        <v>8.3628512687707222</v>
      </c>
      <c r="H41" s="4">
        <f t="shared" si="3"/>
        <v>3.0180585097108636</v>
      </c>
      <c r="J41" s="7">
        <v>131672</v>
      </c>
      <c r="L41" s="3">
        <f t="shared" si="7"/>
        <v>1.2394279563278543</v>
      </c>
      <c r="M41" s="4">
        <f t="shared" si="4"/>
        <v>1.1134831288108105</v>
      </c>
      <c r="O41" s="7">
        <v>1230551.1868312899</v>
      </c>
      <c r="Q41" s="3">
        <f t="shared" si="8"/>
        <v>5.0333853853288701</v>
      </c>
      <c r="R41" s="4">
        <f t="shared" si="5"/>
        <v>1.9625244462483371</v>
      </c>
    </row>
    <row r="42" spans="1:18" ht="23.1" customHeight="1">
      <c r="A42" s="8">
        <v>2024</v>
      </c>
      <c r="C42" s="8">
        <v>1</v>
      </c>
      <c r="E42" s="7">
        <v>5881782.1555066602</v>
      </c>
      <c r="G42" s="3">
        <f t="shared" si="6"/>
        <v>9.6729517407725609</v>
      </c>
      <c r="H42" s="4">
        <f t="shared" si="3"/>
        <v>2.3666285909899942</v>
      </c>
      <c r="J42" s="7">
        <v>131803</v>
      </c>
      <c r="L42" s="3">
        <f t="shared" si="7"/>
        <v>1.3331385649155481</v>
      </c>
      <c r="M42" s="4">
        <f t="shared" si="4"/>
        <v>9.9489640925942702E-2</v>
      </c>
      <c r="O42" s="7">
        <v>1257642.4413625901</v>
      </c>
      <c r="Q42" s="3">
        <f t="shared" si="8"/>
        <v>5.040074180747256</v>
      </c>
      <c r="R42" s="4">
        <f t="shared" si="5"/>
        <v>2.2015544595963554</v>
      </c>
    </row>
    <row r="43" spans="1:18" ht="23.1" customHeight="1">
      <c r="C43" s="8">
        <v>2</v>
      </c>
      <c r="E43" s="7">
        <v>5932059.2104486004</v>
      </c>
      <c r="G43" s="3">
        <f t="shared" si="6"/>
        <v>10.207598439718124</v>
      </c>
      <c r="H43" s="4">
        <f t="shared" si="3"/>
        <v>0.85479287761227596</v>
      </c>
      <c r="J43" s="7">
        <v>132286</v>
      </c>
      <c r="L43" s="3">
        <f t="shared" si="7"/>
        <v>1.6630546717695704</v>
      </c>
      <c r="M43" s="4">
        <f t="shared" si="4"/>
        <v>0.36645599872537904</v>
      </c>
      <c r="O43" s="7">
        <v>1263211</v>
      </c>
      <c r="Q43" s="3">
        <f t="shared" si="8"/>
        <v>5.1812243930486002</v>
      </c>
      <c r="R43" s="4">
        <f t="shared" si="5"/>
        <v>0.44277756970230175</v>
      </c>
    </row>
    <row r="44" spans="1:18" ht="23.1" customHeight="1">
      <c r="C44" s="8">
        <v>3</v>
      </c>
      <c r="E44" s="7">
        <v>6125425.7193329399</v>
      </c>
      <c r="G44" s="3">
        <f t="shared" si="6"/>
        <v>9.82446677087494</v>
      </c>
      <c r="H44" s="4">
        <f t="shared" si="3"/>
        <v>3.2596860891703106</v>
      </c>
      <c r="J44" s="7">
        <v>132473.5558</v>
      </c>
      <c r="L44" s="3">
        <f t="shared" si="7"/>
        <v>1.7290133771559413</v>
      </c>
      <c r="M44" s="4">
        <f t="shared" si="4"/>
        <v>0.14178053611115793</v>
      </c>
      <c r="O44" s="7">
        <v>1266146.5845999999</v>
      </c>
      <c r="Q44" s="3">
        <f t="shared" si="8"/>
        <v>4.9119317151258279</v>
      </c>
      <c r="R44" s="4">
        <f t="shared" si="5"/>
        <v>0.23239067740858932</v>
      </c>
    </row>
    <row r="45" spans="1:18" ht="23.1" customHeight="1">
      <c r="C45" s="8">
        <v>4</v>
      </c>
      <c r="E45" s="7">
        <v>6228293.1154064396</v>
      </c>
      <c r="G45" s="3">
        <f t="shared" si="6"/>
        <v>8.3973107544834455</v>
      </c>
      <c r="H45" s="4">
        <f t="shared" si="3"/>
        <v>1.6793509673757256</v>
      </c>
      <c r="J45" s="7">
        <v>133059</v>
      </c>
      <c r="L45" s="3">
        <f t="shared" si="7"/>
        <v>1.0533750531624086</v>
      </c>
      <c r="M45" s="4">
        <f t="shared" si="4"/>
        <v>0.441932879709106</v>
      </c>
      <c r="O45" s="7">
        <v>1284456.2499412</v>
      </c>
      <c r="Q45" s="3">
        <f t="shared" si="8"/>
        <v>4.3805624411868083</v>
      </c>
      <c r="R45" s="4">
        <f t="shared" si="5"/>
        <v>1.4460936485473752</v>
      </c>
    </row>
    <row r="46" spans="1:18" ht="23.1" customHeight="1">
      <c r="A46" s="8">
        <v>2025</v>
      </c>
      <c r="C46" s="62">
        <v>1</v>
      </c>
      <c r="E46" s="7">
        <v>6293809</v>
      </c>
      <c r="G46" s="3">
        <f t="shared" si="6"/>
        <v>7.0051360897069426</v>
      </c>
      <c r="H46" s="4">
        <f t="shared" si="3"/>
        <v>1.0519075351720142</v>
      </c>
      <c r="J46" s="7">
        <v>133096</v>
      </c>
      <c r="L46" s="3">
        <f t="shared" si="7"/>
        <v>0.98100953696045323</v>
      </c>
      <c r="M46" s="57">
        <f t="shared" si="4"/>
        <v>2.7807213341457526E-2</v>
      </c>
      <c r="O46" s="7">
        <v>1300863.8370000001</v>
      </c>
      <c r="Q46" s="3">
        <f t="shared" si="8"/>
        <v>3.4366998294508733</v>
      </c>
      <c r="R46" s="4">
        <f t="shared" si="5"/>
        <v>1.2773955562559003</v>
      </c>
    </row>
    <row r="47" spans="1:18" ht="23.1" customHeight="1">
      <c r="A47" s="61"/>
      <c r="B47" s="13"/>
      <c r="C47" s="61">
        <v>2</v>
      </c>
      <c r="D47" s="13"/>
      <c r="E47" s="64">
        <v>6497559</v>
      </c>
      <c r="F47" s="13"/>
      <c r="G47" s="65">
        <f t="shared" si="6"/>
        <v>9.5329424317839084</v>
      </c>
      <c r="H47" s="4">
        <f t="shared" si="3"/>
        <v>3.2373082818369703</v>
      </c>
      <c r="I47" s="13"/>
      <c r="J47" s="64">
        <v>133860</v>
      </c>
      <c r="K47" s="13"/>
      <c r="L47" s="65">
        <f t="shared" si="7"/>
        <v>1.1898462422327283</v>
      </c>
      <c r="M47" s="4">
        <f t="shared" si="4"/>
        <v>0.57402175873053629</v>
      </c>
      <c r="N47" s="13"/>
      <c r="O47" s="64">
        <v>1310053.7186398699</v>
      </c>
      <c r="P47" s="66"/>
      <c r="Q47" s="65">
        <f t="shared" si="8"/>
        <v>3.7082259923219452</v>
      </c>
      <c r="R47" s="4">
        <f t="shared" si="5"/>
        <v>0.70644454696067172</v>
      </c>
    </row>
    <row r="48" spans="1:18" ht="23.1" customHeight="1">
      <c r="A48" s="72"/>
      <c r="B48" s="13"/>
      <c r="C48" s="72" t="s">
        <v>120</v>
      </c>
      <c r="D48" s="13"/>
      <c r="E48" s="95">
        <v>6734776.1088544503</v>
      </c>
      <c r="F48" s="96"/>
      <c r="G48" s="65">
        <f t="shared" ref="G48" si="9">(E48/E44-1)*100</f>
        <v>9.9478863583030819</v>
      </c>
      <c r="H48" s="4">
        <f t="shared" ref="H48" si="10">(E48/E47-1)*100</f>
        <v>3.6508650226100281</v>
      </c>
      <c r="I48" s="96"/>
      <c r="J48" s="95">
        <v>134076</v>
      </c>
      <c r="K48" s="96"/>
      <c r="L48" s="65">
        <f t="shared" ref="L48:L49" si="11">(J48/J44-1)*100</f>
        <v>1.2096332662944853</v>
      </c>
      <c r="M48" s="4">
        <f t="shared" ref="M48:M49" si="12">(J48/J47-1)*100</f>
        <v>0.1613626176602434</v>
      </c>
      <c r="N48" s="96"/>
      <c r="O48" s="95">
        <v>1315068.6542261101</v>
      </c>
      <c r="P48" s="97"/>
      <c r="Q48" s="65">
        <f t="shared" ref="Q48:Q49" si="13">(O48/O44-1)*100</f>
        <v>3.8638551192368809</v>
      </c>
      <c r="R48" s="4">
        <f t="shared" ref="R48:R49" si="14">(O48/O47-1)*100</f>
        <v>0.38280381291897481</v>
      </c>
    </row>
    <row r="49" spans="1:18" ht="23.1" customHeight="1" thickBot="1">
      <c r="A49" s="27"/>
      <c r="B49" s="23"/>
      <c r="C49" s="27" t="s">
        <v>121</v>
      </c>
      <c r="D49" s="23"/>
      <c r="E49" s="98">
        <v>6834842.4511420196</v>
      </c>
      <c r="F49" s="99"/>
      <c r="G49" s="80">
        <f>(E49/E45-1)*100</f>
        <v>9.7386125620068533</v>
      </c>
      <c r="H49" s="33">
        <f>(E49/E48-1)*100</f>
        <v>1.4858154253414302</v>
      </c>
      <c r="I49" s="99"/>
      <c r="J49" s="98">
        <v>134570</v>
      </c>
      <c r="K49" s="99"/>
      <c r="L49" s="100">
        <f t="shared" si="11"/>
        <v>1.135586469160299</v>
      </c>
      <c r="M49" s="100">
        <f t="shared" si="12"/>
        <v>0.36844774605446773</v>
      </c>
      <c r="N49" s="99"/>
      <c r="O49" s="98">
        <v>1329534.18369648</v>
      </c>
      <c r="P49" s="101"/>
      <c r="Q49" s="100">
        <f t="shared" si="13"/>
        <v>3.5094954582799875</v>
      </c>
      <c r="R49" s="100">
        <f t="shared" si="14"/>
        <v>1.0999828354119279</v>
      </c>
    </row>
  </sheetData>
  <sheetProtection algorithmName="SHA-512" hashValue="SYv8HWR2c0cwaRO8cleQ5U7pxyDj+67fWtzQyeY/jGuGhNuDGZvHxs+3UJ5LithvsrmSimMSvn23ozfOfJMXBw==" saltValue="dS1XwP1YrbNGZs9PyLl4GQ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&amp;C&amp;"Arial,Bold"&amp;[47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2F64-0D69-4682-8962-543E2DE998A1}">
  <sheetPr codeName="Sheet36">
    <tabColor rgb="FF00B0F0"/>
  </sheetPr>
  <dimension ref="A2:S49"/>
  <sheetViews>
    <sheetView view="pageBreakPreview" zoomScaleNormal="100" zoomScaleSheetLayoutView="10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13824201.428862669</v>
      </c>
      <c r="F14" s="5"/>
      <c r="G14" s="29"/>
      <c r="H14" s="5"/>
      <c r="I14" s="5"/>
      <c r="J14" s="34">
        <f>J25</f>
        <v>120517.267225148</v>
      </c>
      <c r="K14" s="5"/>
      <c r="L14" s="29"/>
      <c r="M14" s="5"/>
      <c r="N14" s="5"/>
      <c r="O14" s="34">
        <f>+O22+O23+O24+O25</f>
        <v>2710268.5868595848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6448262.8822468547</v>
      </c>
      <c r="F15" s="5"/>
      <c r="G15" s="29">
        <f t="shared" ref="G15:G16" si="0">((E15/E14)-1)*100</f>
        <v>-53.355259503207634</v>
      </c>
      <c r="H15" s="5"/>
      <c r="I15" s="5"/>
      <c r="J15" s="34">
        <f>J29</f>
        <v>99698.508178743999</v>
      </c>
      <c r="K15" s="5"/>
      <c r="L15" s="29">
        <f t="shared" ref="L15:L16" si="1">((J15/J14)-1)*100</f>
        <v>-17.274503086359239</v>
      </c>
      <c r="M15" s="5"/>
      <c r="N15" s="5"/>
      <c r="O15" s="34">
        <f>+O26+O27+O28+O29</f>
        <v>2151535.9290530682</v>
      </c>
      <c r="P15" s="1"/>
      <c r="Q15" s="29">
        <f t="shared" ref="Q15:Q16" si="2">((O15/O14)-1)*100</f>
        <v>-20.615398064806769</v>
      </c>
      <c r="R15" s="5"/>
    </row>
    <row r="16" spans="1:19" ht="23.1" customHeight="1">
      <c r="A16" s="8">
        <v>2021</v>
      </c>
      <c r="E16" s="34">
        <f>+E30+E31+E32+E33</f>
        <v>4563625.9623171743</v>
      </c>
      <c r="F16" s="5"/>
      <c r="G16" s="29">
        <f t="shared" si="0"/>
        <v>-29.227048498881778</v>
      </c>
      <c r="H16" s="5"/>
      <c r="I16" s="5"/>
      <c r="J16" s="34">
        <f>J33</f>
        <v>99418.879271657497</v>
      </c>
      <c r="K16" s="5"/>
      <c r="L16" s="29">
        <f t="shared" si="1"/>
        <v>-0.28047451480935903</v>
      </c>
      <c r="M16" s="5"/>
      <c r="N16" s="5"/>
      <c r="O16" s="34">
        <f>+O30+O31+O32+O33</f>
        <v>1715258.6540695529</v>
      </c>
      <c r="P16" s="1"/>
      <c r="Q16" s="29">
        <f t="shared" si="2"/>
        <v>-20.277480338221878</v>
      </c>
      <c r="R16" s="5"/>
    </row>
    <row r="17" spans="1:18" ht="23.1" customHeight="1">
      <c r="A17" s="8">
        <v>2022</v>
      </c>
      <c r="E17" s="34">
        <f>+E34+E35+E36+E37</f>
        <v>11231177.410832051</v>
      </c>
      <c r="F17" s="5"/>
      <c r="G17" s="29">
        <f>((E17/E16)-1)*100</f>
        <v>146.1020579594003</v>
      </c>
      <c r="H17" s="5"/>
      <c r="I17" s="5"/>
      <c r="J17" s="34">
        <f>J37</f>
        <v>99293</v>
      </c>
      <c r="K17" s="5"/>
      <c r="L17" s="29">
        <f>((J17/J16)-1)*100</f>
        <v>-0.12661505800476425</v>
      </c>
      <c r="M17" s="5"/>
      <c r="N17" s="5"/>
      <c r="O17" s="34">
        <f>+O34+O35+O36+O37</f>
        <v>2011795.7663223357</v>
      </c>
      <c r="P17" s="1"/>
      <c r="Q17" s="29">
        <f>((O17/O16)-1)*100</f>
        <v>17.288186335584488</v>
      </c>
      <c r="R17" s="5"/>
    </row>
    <row r="18" spans="1:18" ht="23.1" customHeight="1">
      <c r="A18" s="8">
        <v>2023</v>
      </c>
      <c r="E18" s="34">
        <f>+E38+E39+E40+E41</f>
        <v>14567390.642247031</v>
      </c>
      <c r="F18" s="5"/>
      <c r="G18" s="29">
        <f>((E18/E17)-1)*100</f>
        <v>29.704928605235324</v>
      </c>
      <c r="H18" s="5"/>
      <c r="I18" s="5"/>
      <c r="J18" s="34">
        <f>J41</f>
        <v>101160</v>
      </c>
      <c r="K18" s="5"/>
      <c r="L18" s="29">
        <f>((J18/J17)-1)*100</f>
        <v>1.8802936762913891</v>
      </c>
      <c r="M18" s="5"/>
      <c r="N18" s="5"/>
      <c r="O18" s="34">
        <f>+O38+O39+O40+O41</f>
        <v>2274885.2036414249</v>
      </c>
      <c r="P18" s="1"/>
      <c r="Q18" s="29">
        <f>((O18/O17)-1)*100</f>
        <v>13.077343223563398</v>
      </c>
      <c r="R18" s="5"/>
    </row>
    <row r="19" spans="1:18" ht="23.1" customHeight="1">
      <c r="A19" s="8">
        <v>2024</v>
      </c>
      <c r="E19" s="34">
        <f>+E42+E43+E44+E45</f>
        <v>16456603.29059286</v>
      </c>
      <c r="F19" s="5"/>
      <c r="G19" s="29">
        <f>((E19/E18)-1)*100</f>
        <v>12.968778655985957</v>
      </c>
      <c r="H19" s="5"/>
      <c r="I19" s="5"/>
      <c r="J19" s="34">
        <f>J45</f>
        <v>103266</v>
      </c>
      <c r="K19" s="5"/>
      <c r="L19" s="29">
        <f>((J19/J18)-1)*100</f>
        <v>2.0818505338078275</v>
      </c>
      <c r="M19" s="5"/>
      <c r="N19" s="5"/>
      <c r="O19" s="34">
        <f>+O42+O43+O44+O45</f>
        <v>2420212.938202851</v>
      </c>
      <c r="P19" s="1"/>
      <c r="Q19" s="29">
        <f>((O19/O18)-1)*100</f>
        <v>6.3883546443925576</v>
      </c>
      <c r="R19" s="5"/>
    </row>
    <row r="20" spans="1:18" ht="23.1" customHeight="1">
      <c r="A20" s="73">
        <v>2025</v>
      </c>
      <c r="C20" s="73"/>
      <c r="E20" s="34">
        <f>+E46+E47+E48+E49</f>
        <v>18796349.997109819</v>
      </c>
      <c r="F20" s="5"/>
      <c r="G20" s="29">
        <f>((E20/E19)-1)*100</f>
        <v>14.21767703335497</v>
      </c>
      <c r="H20" s="5"/>
      <c r="I20" s="5"/>
      <c r="J20" s="34">
        <f>J49</f>
        <v>105733</v>
      </c>
      <c r="K20" s="5"/>
      <c r="L20" s="29">
        <f>((J20/J19)-1)*100</f>
        <v>2.3889760424534723</v>
      </c>
      <c r="M20" s="5"/>
      <c r="N20" s="5"/>
      <c r="O20" s="34">
        <f>+O46+O47+O48+O49</f>
        <v>2654971.5847779433</v>
      </c>
      <c r="P20" s="1"/>
      <c r="Q20" s="29">
        <f>((O20/O19)-1)*100</f>
        <v>9.6999170143026383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3375109.2294837902</v>
      </c>
      <c r="G22" s="3">
        <f>(E22/E16-1)*100</f>
        <v>-26.043254698067241</v>
      </c>
      <c r="H22" s="4">
        <f>(E22/E19-1)*100</f>
        <v>-79.490851362910874</v>
      </c>
      <c r="J22" s="7">
        <v>119182.57018655199</v>
      </c>
      <c r="L22" s="3">
        <f>(J22/J16-1)*100</f>
        <v>19.879213143100436</v>
      </c>
      <c r="M22" s="4">
        <f>(J22/J19-1)*100</f>
        <v>15.413175862870631</v>
      </c>
      <c r="O22" s="7">
        <v>664805.22931014001</v>
      </c>
      <c r="Q22" s="3">
        <f>(O22/O16-1)*100</f>
        <v>-61.241692165035857</v>
      </c>
      <c r="R22" s="4">
        <f>(O22/O19-1)*100</f>
        <v>-72.531126546088259</v>
      </c>
    </row>
    <row r="23" spans="1:18" ht="23.1" hidden="1" customHeight="1">
      <c r="C23" s="8">
        <v>2</v>
      </c>
      <c r="E23" s="7">
        <v>3410652.1812352799</v>
      </c>
      <c r="G23" s="3">
        <f>(E23/E17-1)*100</f>
        <v>-69.632282916786323</v>
      </c>
      <c r="H23" s="4">
        <f t="shared" ref="H23:H47" si="3">(E23/E22-1)*100</f>
        <v>1.0530904138153163</v>
      </c>
      <c r="J23" s="7">
        <v>119108.66828709999</v>
      </c>
      <c r="L23" s="3">
        <f>(J23/J17-1)*100</f>
        <v>19.956762598672604</v>
      </c>
      <c r="M23" s="4">
        <f t="shared" ref="M23:M47" si="4">(J23/J22-1)*100</f>
        <v>-6.2007304705991029E-2</v>
      </c>
      <c r="O23" s="7">
        <v>666155</v>
      </c>
      <c r="Q23" s="3">
        <f>(O23/O17-1)*100</f>
        <v>-66.887543400204834</v>
      </c>
      <c r="R23" s="4">
        <f t="shared" ref="R23:R47" si="5">(O23/O22-1)*100</f>
        <v>0.20303250190445432</v>
      </c>
    </row>
    <row r="24" spans="1:18" ht="23.1" hidden="1" customHeight="1">
      <c r="C24" s="8">
        <v>3</v>
      </c>
      <c r="E24" s="7">
        <v>3440488.8885357799</v>
      </c>
      <c r="G24" s="3">
        <f>(E24/E18-1)*100</f>
        <v>-76.382256966748841</v>
      </c>
      <c r="H24" s="4">
        <f t="shared" si="3"/>
        <v>0.87480944156825835</v>
      </c>
      <c r="J24" s="7">
        <v>119568.992084823</v>
      </c>
      <c r="L24" s="3">
        <f>(J24/J18-1)*100</f>
        <v>18.19789648559016</v>
      </c>
      <c r="M24" s="4">
        <f t="shared" si="4"/>
        <v>0.38647380106160423</v>
      </c>
      <c r="O24" s="7">
        <v>671418.38494080002</v>
      </c>
      <c r="Q24" s="3">
        <f>(O24/O18-1)*100</f>
        <v>-70.485614664596881</v>
      </c>
      <c r="R24" s="4">
        <f t="shared" si="5"/>
        <v>0.79011415373300142</v>
      </c>
    </row>
    <row r="25" spans="1:18" ht="23.1" hidden="1" customHeight="1">
      <c r="C25" s="8">
        <v>4</v>
      </c>
      <c r="E25" s="7">
        <v>3597951.12960782</v>
      </c>
      <c r="G25" s="3">
        <f>(E25/E19-1)*100</f>
        <v>-78.136732920671861</v>
      </c>
      <c r="H25" s="4">
        <f t="shared" si="3"/>
        <v>4.5767402881819352</v>
      </c>
      <c r="J25" s="7">
        <v>120517.267225148</v>
      </c>
      <c r="L25" s="3">
        <f>(J25/J19-1)*100</f>
        <v>16.705660357860275</v>
      </c>
      <c r="M25" s="4">
        <f t="shared" si="4"/>
        <v>0.79307780703903319</v>
      </c>
      <c r="O25" s="7">
        <v>707889.97260864498</v>
      </c>
      <c r="Q25" s="3">
        <f>(O25/O19-1)*100</f>
        <v>-70.750921894736479</v>
      </c>
      <c r="R25" s="4">
        <f t="shared" si="5"/>
        <v>5.4320209999999758</v>
      </c>
    </row>
    <row r="26" spans="1:18" ht="23.1" customHeight="1">
      <c r="A26" s="8">
        <v>2020</v>
      </c>
      <c r="C26" s="8">
        <v>1</v>
      </c>
      <c r="E26" s="7">
        <v>3181823.23949748</v>
      </c>
      <c r="G26" s="3">
        <f t="shared" ref="G26:G47" si="6">(E26/E22-1)*100</f>
        <v>-5.7268069518411568</v>
      </c>
      <c r="H26" s="4">
        <f t="shared" si="3"/>
        <v>-11.565690447710397</v>
      </c>
      <c r="J26" s="7">
        <v>119368.358123438</v>
      </c>
      <c r="L26" s="3">
        <f t="shared" ref="L26:L47" si="7">(J26/J22-1)*100</f>
        <v>0.15588515719637819</v>
      </c>
      <c r="M26" s="4">
        <f t="shared" si="4"/>
        <v>-0.95331493002046575</v>
      </c>
      <c r="O26" s="7">
        <v>674325.37980295904</v>
      </c>
      <c r="Q26" s="3">
        <f t="shared" ref="Q26:Q47" si="8">(O26/O22-1)*100</f>
        <v>1.43202099999995</v>
      </c>
      <c r="R26" s="4">
        <f t="shared" si="5"/>
        <v>-4.7414985526630709</v>
      </c>
    </row>
    <row r="27" spans="1:18" ht="23.1" customHeight="1">
      <c r="C27" s="8">
        <v>2</v>
      </c>
      <c r="E27" s="7">
        <v>592856.89126210497</v>
      </c>
      <c r="G27" s="3">
        <f t="shared" si="6"/>
        <v>-82.617491911843615</v>
      </c>
      <c r="H27" s="4">
        <f t="shared" si="3"/>
        <v>-81.367384463640491</v>
      </c>
      <c r="J27" s="7">
        <v>99509.406347144904</v>
      </c>
      <c r="L27" s="3">
        <f t="shared" si="7"/>
        <v>-16.454941711473893</v>
      </c>
      <c r="M27" s="4">
        <f t="shared" si="4"/>
        <v>-16.636696766623103</v>
      </c>
      <c r="O27" s="7">
        <v>491246</v>
      </c>
      <c r="Q27" s="3">
        <f t="shared" si="8"/>
        <v>-26.256501865181527</v>
      </c>
      <c r="R27" s="4">
        <f t="shared" si="5"/>
        <v>-27.150005811208779</v>
      </c>
    </row>
    <row r="28" spans="1:18" ht="23.1" customHeight="1">
      <c r="C28" s="8">
        <v>3</v>
      </c>
      <c r="E28" s="7">
        <v>1460550.34929734</v>
      </c>
      <c r="G28" s="3">
        <f t="shared" si="6"/>
        <v>-57.548174209656345</v>
      </c>
      <c r="H28" s="4">
        <f t="shared" si="3"/>
        <v>146.35799479163404</v>
      </c>
      <c r="J28" s="7">
        <v>99985.733378880701</v>
      </c>
      <c r="L28" s="3">
        <f t="shared" si="7"/>
        <v>-16.378208400426931</v>
      </c>
      <c r="M28" s="4">
        <f t="shared" si="4"/>
        <v>0.47867538278150157</v>
      </c>
      <c r="O28" s="7">
        <v>496207.624182239</v>
      </c>
      <c r="Q28" s="3">
        <f t="shared" si="8"/>
        <v>-26.095615593548217</v>
      </c>
      <c r="R28" s="4">
        <f t="shared" si="5"/>
        <v>1.0100080575188297</v>
      </c>
    </row>
    <row r="29" spans="1:18" ht="23.1" customHeight="1">
      <c r="C29" s="8">
        <v>4</v>
      </c>
      <c r="E29" s="7">
        <v>1213032.40218993</v>
      </c>
      <c r="G29" s="3">
        <f t="shared" si="6"/>
        <v>-66.285467520450965</v>
      </c>
      <c r="H29" s="4">
        <f t="shared" si="3"/>
        <v>-16.946895889380954</v>
      </c>
      <c r="J29" s="7">
        <v>99698.508178743999</v>
      </c>
      <c r="L29" s="3">
        <f t="shared" si="7"/>
        <v>-17.274503086359239</v>
      </c>
      <c r="M29" s="4">
        <f t="shared" si="4"/>
        <v>-0.28726618331468279</v>
      </c>
      <c r="O29" s="7">
        <v>489756.92506787</v>
      </c>
      <c r="Q29" s="3">
        <f t="shared" si="8"/>
        <v>-30.814541239641102</v>
      </c>
      <c r="R29" s="4">
        <f t="shared" si="5"/>
        <v>-1.299999999999979</v>
      </c>
    </row>
    <row r="30" spans="1:18" ht="23.1" customHeight="1">
      <c r="A30" s="8">
        <v>2021</v>
      </c>
      <c r="C30" s="8">
        <v>1</v>
      </c>
      <c r="E30" s="7">
        <v>1142707.4334987099</v>
      </c>
      <c r="G30" s="3">
        <f t="shared" si="6"/>
        <v>-64.08639489102535</v>
      </c>
      <c r="H30" s="4">
        <f t="shared" si="3"/>
        <v>-5.7974517881187566</v>
      </c>
      <c r="J30" s="7">
        <v>98956.144859224703</v>
      </c>
      <c r="L30" s="3">
        <f t="shared" si="7"/>
        <v>-17.100187675451785</v>
      </c>
      <c r="M30" s="4">
        <f t="shared" si="4"/>
        <v>-0.74460825250098894</v>
      </c>
      <c r="O30" s="7">
        <v>467448.49713102798</v>
      </c>
      <c r="Q30" s="3">
        <f t="shared" si="8"/>
        <v>-30.679088889162298</v>
      </c>
      <c r="R30" s="4">
        <f t="shared" si="5"/>
        <v>-4.555000000000109</v>
      </c>
    </row>
    <row r="31" spans="1:18" ht="23.1" customHeight="1">
      <c r="C31" s="8">
        <v>2</v>
      </c>
      <c r="E31" s="7">
        <v>889130.12391782203</v>
      </c>
      <c r="G31" s="3">
        <f t="shared" si="6"/>
        <v>49.973819487025771</v>
      </c>
      <c r="H31" s="4">
        <f t="shared" si="3"/>
        <v>-22.190921503371332</v>
      </c>
      <c r="J31" s="7">
        <v>96145.243456905693</v>
      </c>
      <c r="L31" s="3">
        <f t="shared" si="7"/>
        <v>-3.3807486284292754</v>
      </c>
      <c r="M31" s="4">
        <f t="shared" si="4"/>
        <v>-2.8405526572582329</v>
      </c>
      <c r="O31" s="7">
        <v>414486.58240608301</v>
      </c>
      <c r="Q31" s="3">
        <f t="shared" si="8"/>
        <v>-15.625453966834746</v>
      </c>
      <c r="R31" s="4">
        <f t="shared" si="5"/>
        <v>-11.329999999999895</v>
      </c>
    </row>
    <row r="32" spans="1:18" ht="23.1" customHeight="1">
      <c r="C32" s="8">
        <v>3</v>
      </c>
      <c r="E32" s="7">
        <v>686951.24383079296</v>
      </c>
      <c r="G32" s="3">
        <f t="shared" si="6"/>
        <v>-52.966274379977371</v>
      </c>
      <c r="H32" s="4">
        <f t="shared" si="3"/>
        <v>-22.738952898835251</v>
      </c>
      <c r="J32" s="7">
        <v>95410.585509250493</v>
      </c>
      <c r="L32" s="3">
        <f t="shared" si="7"/>
        <v>-4.5758006817766539</v>
      </c>
      <c r="M32" s="4">
        <f t="shared" si="4"/>
        <v>-0.76411262922693179</v>
      </c>
      <c r="O32" s="7">
        <v>392891.831462726</v>
      </c>
      <c r="Q32" s="3">
        <f t="shared" si="8"/>
        <v>-20.821081274150043</v>
      </c>
      <c r="R32" s="4">
        <f t="shared" si="5"/>
        <v>-5.2100000000000257</v>
      </c>
    </row>
    <row r="33" spans="1:18" ht="23.1" customHeight="1">
      <c r="C33" s="8">
        <v>4</v>
      </c>
      <c r="E33" s="7">
        <v>1844837.16106985</v>
      </c>
      <c r="G33" s="3">
        <f t="shared" si="6"/>
        <v>52.084738852754533</v>
      </c>
      <c r="H33" s="4">
        <f t="shared" si="3"/>
        <v>168.55430827697325</v>
      </c>
      <c r="J33" s="7">
        <v>99418.879271657497</v>
      </c>
      <c r="L33" s="3">
        <f t="shared" si="7"/>
        <v>-0.28047451480935903</v>
      </c>
      <c r="M33" s="4">
        <f t="shared" si="4"/>
        <v>4.2010996379624688</v>
      </c>
      <c r="O33" s="7">
        <v>440431.74306971597</v>
      </c>
      <c r="Q33" s="3">
        <f t="shared" si="8"/>
        <v>-10.07135978553414</v>
      </c>
      <c r="R33" s="4">
        <f t="shared" si="5"/>
        <v>12.100000000000044</v>
      </c>
    </row>
    <row r="34" spans="1:18" ht="23.1" customHeight="1">
      <c r="A34" s="8">
        <v>2022</v>
      </c>
      <c r="C34" s="8">
        <v>1</v>
      </c>
      <c r="E34" s="7">
        <v>2130200.7560946001</v>
      </c>
      <c r="G34" s="3">
        <f t="shared" si="6"/>
        <v>86.416985979728025</v>
      </c>
      <c r="H34" s="4">
        <f t="shared" si="3"/>
        <v>15.468226738194236</v>
      </c>
      <c r="J34" s="7">
        <v>98597.985150929104</v>
      </c>
      <c r="L34" s="3">
        <f t="shared" si="7"/>
        <v>-0.36193781478160991</v>
      </c>
      <c r="M34" s="4">
        <f t="shared" si="4"/>
        <v>-0.8256923903611324</v>
      </c>
      <c r="O34" s="7">
        <v>473023.69205687498</v>
      </c>
      <c r="Q34" s="3">
        <f t="shared" si="8"/>
        <v>1.1926864585221297</v>
      </c>
      <c r="R34" s="4">
        <f t="shared" si="5"/>
        <v>7.4000000000000066</v>
      </c>
    </row>
    <row r="35" spans="1:18" ht="23.1" customHeight="1">
      <c r="C35" s="8">
        <v>2</v>
      </c>
      <c r="E35" s="7">
        <v>2591160.0107501298</v>
      </c>
      <c r="G35" s="3">
        <f t="shared" si="6"/>
        <v>191.42641116831828</v>
      </c>
      <c r="H35" s="4">
        <f t="shared" si="3"/>
        <v>21.639240026401474</v>
      </c>
      <c r="J35" s="7">
        <v>98408</v>
      </c>
      <c r="L35" s="3">
        <f t="shared" si="7"/>
        <v>2.3534773658444363</v>
      </c>
      <c r="M35" s="4">
        <f t="shared" si="4"/>
        <v>-0.19268664632272614</v>
      </c>
      <c r="O35" s="7">
        <v>479646.02374567097</v>
      </c>
      <c r="Q35" s="3">
        <f t="shared" si="8"/>
        <v>15.720518855239952</v>
      </c>
      <c r="R35" s="4">
        <f t="shared" si="5"/>
        <v>1.3999999999999568</v>
      </c>
    </row>
    <row r="36" spans="1:18" ht="23.1" customHeight="1">
      <c r="C36" s="8">
        <v>3</v>
      </c>
      <c r="E36" s="7">
        <v>3069806.6878570402</v>
      </c>
      <c r="G36" s="3">
        <f t="shared" si="6"/>
        <v>346.8740271490334</v>
      </c>
      <c r="H36" s="4">
        <f t="shared" si="3"/>
        <v>18.472293301884669</v>
      </c>
      <c r="J36" s="7">
        <v>98626</v>
      </c>
      <c r="L36" s="3">
        <f t="shared" si="7"/>
        <v>3.3700814994346295</v>
      </c>
      <c r="M36" s="4">
        <f t="shared" si="4"/>
        <v>0.22152670514592465</v>
      </c>
      <c r="O36" s="7">
        <v>505067.26300419198</v>
      </c>
      <c r="Q36" s="3">
        <f t="shared" si="8"/>
        <v>28.551225186800089</v>
      </c>
      <c r="R36" s="4">
        <f t="shared" si="5"/>
        <v>5.3000000000000824</v>
      </c>
    </row>
    <row r="37" spans="1:18" ht="23.1" customHeight="1">
      <c r="C37" s="8">
        <v>4</v>
      </c>
      <c r="E37" s="7">
        <v>3440009.9561302802</v>
      </c>
      <c r="G37" s="3">
        <f t="shared" si="6"/>
        <v>86.46686161370279</v>
      </c>
      <c r="H37" s="4">
        <f t="shared" si="3"/>
        <v>12.059497744194125</v>
      </c>
      <c r="J37" s="7">
        <v>99293</v>
      </c>
      <c r="L37" s="3">
        <f t="shared" si="7"/>
        <v>-0.12661505800476425</v>
      </c>
      <c r="M37" s="4">
        <f t="shared" si="4"/>
        <v>0.67629225559182604</v>
      </c>
      <c r="O37" s="7">
        <v>554058.787515598</v>
      </c>
      <c r="Q37" s="3">
        <f t="shared" si="8"/>
        <v>25.799013407599915</v>
      </c>
      <c r="R37" s="4">
        <f t="shared" si="5"/>
        <v>9.6999999999998856</v>
      </c>
    </row>
    <row r="38" spans="1:18" ht="23.1" customHeight="1">
      <c r="A38" s="8">
        <v>2023</v>
      </c>
      <c r="C38" s="8">
        <v>1</v>
      </c>
      <c r="E38" s="7">
        <v>3477734.9106518598</v>
      </c>
      <c r="G38" s="3">
        <f t="shared" si="6"/>
        <v>63.258552073174499</v>
      </c>
      <c r="H38" s="4">
        <f t="shared" si="3"/>
        <v>1.0966524807392464</v>
      </c>
      <c r="J38" s="7">
        <v>99388.895999999993</v>
      </c>
      <c r="L38" s="3">
        <f t="shared" si="7"/>
        <v>0.80215721230023629</v>
      </c>
      <c r="M38" s="4">
        <f t="shared" si="4"/>
        <v>9.657881220226372E-2</v>
      </c>
      <c r="O38" s="7">
        <v>557937.19902820699</v>
      </c>
      <c r="Q38" s="3">
        <f t="shared" si="8"/>
        <v>17.951216481799868</v>
      </c>
      <c r="R38" s="4">
        <f t="shared" si="5"/>
        <v>0.69999999999996732</v>
      </c>
    </row>
    <row r="39" spans="1:18" ht="23.1" customHeight="1">
      <c r="C39" s="8">
        <v>2</v>
      </c>
      <c r="E39" s="7">
        <v>3542421.5203480199</v>
      </c>
      <c r="G39" s="3">
        <f t="shared" si="6"/>
        <v>36.711801110364604</v>
      </c>
      <c r="H39" s="4">
        <f t="shared" si="3"/>
        <v>1.8600212885126144</v>
      </c>
      <c r="J39" s="7">
        <v>100148</v>
      </c>
      <c r="L39" s="3">
        <f t="shared" si="7"/>
        <v>1.7681489309812282</v>
      </c>
      <c r="M39" s="4">
        <f t="shared" si="4"/>
        <v>0.7637714378073035</v>
      </c>
      <c r="O39" s="7">
        <v>563683.95217819803</v>
      </c>
      <c r="Q39" s="3">
        <f t="shared" si="8"/>
        <v>17.520822496610045</v>
      </c>
      <c r="R39" s="4">
        <f t="shared" si="5"/>
        <v>1.0300000000000864</v>
      </c>
    </row>
    <row r="40" spans="1:18" ht="23.1" customHeight="1">
      <c r="C40" s="8">
        <v>3</v>
      </c>
      <c r="E40" s="7">
        <v>3691572.4380979901</v>
      </c>
      <c r="G40" s="3">
        <f t="shared" si="6"/>
        <v>20.254231404876833</v>
      </c>
      <c r="H40" s="4">
        <f t="shared" si="3"/>
        <v>4.210422641496292</v>
      </c>
      <c r="J40" s="7">
        <v>101044</v>
      </c>
      <c r="L40" s="3">
        <f t="shared" si="7"/>
        <v>2.4516861679475976</v>
      </c>
      <c r="M40" s="4">
        <f t="shared" si="4"/>
        <v>0.89467587969804807</v>
      </c>
      <c r="O40" s="7">
        <v>571913.73788000003</v>
      </c>
      <c r="Q40" s="3">
        <f t="shared" si="8"/>
        <v>13.235162872801997</v>
      </c>
      <c r="R40" s="4">
        <f t="shared" si="5"/>
        <v>1.4600000000000612</v>
      </c>
    </row>
    <row r="41" spans="1:18" ht="23.1" customHeight="1">
      <c r="C41" s="8">
        <v>4</v>
      </c>
      <c r="E41" s="7">
        <v>3855661.7731491602</v>
      </c>
      <c r="G41" s="3">
        <f t="shared" si="6"/>
        <v>12.082866687003801</v>
      </c>
      <c r="H41" s="4">
        <f t="shared" si="3"/>
        <v>4.4449712907628669</v>
      </c>
      <c r="J41" s="7">
        <v>101160</v>
      </c>
      <c r="L41" s="3">
        <f t="shared" si="7"/>
        <v>1.8802936762913891</v>
      </c>
      <c r="M41" s="4">
        <f t="shared" si="4"/>
        <v>0.11480147262579177</v>
      </c>
      <c r="O41" s="7">
        <v>581350.31455501996</v>
      </c>
      <c r="Q41" s="3">
        <f t="shared" si="8"/>
        <v>4.9257457248891079</v>
      </c>
      <c r="R41" s="4">
        <f t="shared" si="5"/>
        <v>1.6499999999999959</v>
      </c>
    </row>
    <row r="42" spans="1:18" ht="23.1" customHeight="1">
      <c r="A42" s="8">
        <v>2024</v>
      </c>
      <c r="C42" s="63">
        <v>1</v>
      </c>
      <c r="E42" s="7">
        <v>3899878.3625468202</v>
      </c>
      <c r="G42" s="3">
        <f t="shared" si="6"/>
        <v>12.138459737169406</v>
      </c>
      <c r="H42" s="4">
        <f t="shared" si="3"/>
        <v>1.146796373727188</v>
      </c>
      <c r="J42" s="7">
        <v>101228</v>
      </c>
      <c r="L42" s="3">
        <f t="shared" si="7"/>
        <v>1.8504119413903286</v>
      </c>
      <c r="M42" s="4">
        <f t="shared" si="4"/>
        <v>6.7220245156196512E-2</v>
      </c>
      <c r="O42" s="7">
        <v>588093.97820385802</v>
      </c>
      <c r="Q42" s="3">
        <f t="shared" si="8"/>
        <v>5.4050490320733058</v>
      </c>
      <c r="R42" s="4">
        <f t="shared" si="5"/>
        <v>1.1599999999999611</v>
      </c>
    </row>
    <row r="43" spans="1:18" ht="23.1" customHeight="1">
      <c r="C43" s="63">
        <v>2</v>
      </c>
      <c r="E43" s="7">
        <v>4001275.1999730398</v>
      </c>
      <c r="G43" s="3">
        <f t="shared" si="6"/>
        <v>12.953107838503097</v>
      </c>
      <c r="H43" s="4">
        <f t="shared" si="3"/>
        <v>2.6000000000000689</v>
      </c>
      <c r="J43" s="7">
        <v>101734</v>
      </c>
      <c r="L43" s="3">
        <f t="shared" si="7"/>
        <v>1.5836561888405098</v>
      </c>
      <c r="M43" s="4">
        <f t="shared" si="4"/>
        <v>0.49986169834432825</v>
      </c>
      <c r="O43" s="7">
        <v>598091.57583332399</v>
      </c>
      <c r="Q43" s="3">
        <f t="shared" si="8"/>
        <v>6.1040630165480891</v>
      </c>
      <c r="R43" s="4">
        <f t="shared" si="5"/>
        <v>1.700000000000057</v>
      </c>
    </row>
    <row r="44" spans="1:18" ht="23.1" customHeight="1">
      <c r="C44" s="63">
        <v>3</v>
      </c>
      <c r="E44" s="7">
        <v>4169728.8858918999</v>
      </c>
      <c r="G44" s="3">
        <f t="shared" si="6"/>
        <v>12.952649739693856</v>
      </c>
      <c r="H44" s="4">
        <f t="shared" si="3"/>
        <v>4.2099999999998694</v>
      </c>
      <c r="J44" s="7">
        <v>102405</v>
      </c>
      <c r="L44" s="3">
        <f t="shared" si="7"/>
        <v>1.3469379676180671</v>
      </c>
      <c r="M44" s="4">
        <f t="shared" si="4"/>
        <v>0.65956317455324598</v>
      </c>
      <c r="O44" s="7">
        <v>609275.88830140699</v>
      </c>
      <c r="Q44" s="3">
        <f t="shared" si="8"/>
        <v>6.5328296816060005</v>
      </c>
      <c r="R44" s="4">
        <f t="shared" si="5"/>
        <v>1.8699999999999717</v>
      </c>
    </row>
    <row r="45" spans="1:18" ht="23.1" customHeight="1">
      <c r="C45" s="68">
        <v>4</v>
      </c>
      <c r="E45" s="7">
        <v>4385720.8421811024</v>
      </c>
      <c r="G45" s="3">
        <f t="shared" si="6"/>
        <v>13.747551009875281</v>
      </c>
      <c r="H45" s="4">
        <f t="shared" si="3"/>
        <v>5.1800000000000512</v>
      </c>
      <c r="J45" s="7">
        <v>103266</v>
      </c>
      <c r="L45" s="3">
        <f t="shared" si="7"/>
        <v>2.0818505338078275</v>
      </c>
      <c r="M45" s="4">
        <f t="shared" si="4"/>
        <v>0.84077925882524163</v>
      </c>
      <c r="O45" s="7">
        <v>624751.49586426199</v>
      </c>
      <c r="Q45" s="3">
        <f t="shared" si="8"/>
        <v>7.4655814614054794</v>
      </c>
      <c r="R45" s="4">
        <f t="shared" si="5"/>
        <v>2.5399999999998757</v>
      </c>
    </row>
    <row r="46" spans="1:18" ht="23.1" customHeight="1">
      <c r="A46" s="8">
        <v>2025</v>
      </c>
      <c r="C46" s="68">
        <v>1</v>
      </c>
      <c r="E46" s="7">
        <v>4437472.3481188398</v>
      </c>
      <c r="G46" s="3">
        <f t="shared" si="6"/>
        <v>13.784891106730402</v>
      </c>
      <c r="H46" s="4">
        <f t="shared" si="3"/>
        <v>1.1800000000000033</v>
      </c>
      <c r="J46" s="7">
        <v>103441</v>
      </c>
      <c r="L46" s="3">
        <f t="shared" si="7"/>
        <v>2.1861540285296632</v>
      </c>
      <c r="M46" s="4">
        <f t="shared" si="4"/>
        <v>0.16946526446264265</v>
      </c>
      <c r="O46" s="7">
        <v>638371.07847410336</v>
      </c>
      <c r="Q46" s="3">
        <f t="shared" si="8"/>
        <v>8.5491608711588007</v>
      </c>
      <c r="R46" s="4">
        <f t="shared" si="5"/>
        <v>2.1800000000000708</v>
      </c>
    </row>
    <row r="47" spans="1:18" ht="23.1" customHeight="1">
      <c r="A47" s="61"/>
      <c r="B47" s="13"/>
      <c r="C47" s="67">
        <v>2</v>
      </c>
      <c r="D47" s="13"/>
      <c r="E47" s="64">
        <v>4563496.5628054151</v>
      </c>
      <c r="F47" s="13"/>
      <c r="G47" s="65">
        <f t="shared" si="6"/>
        <v>14.051054594699309</v>
      </c>
      <c r="H47" s="4">
        <f t="shared" si="3"/>
        <v>2.8399999999999981</v>
      </c>
      <c r="I47" s="13"/>
      <c r="J47" s="64">
        <v>104062</v>
      </c>
      <c r="K47" s="13"/>
      <c r="L47" s="65">
        <f t="shared" si="7"/>
        <v>2.2883205221459813</v>
      </c>
      <c r="M47" s="4">
        <f t="shared" si="4"/>
        <v>0.6003422240697498</v>
      </c>
      <c r="N47" s="13"/>
      <c r="O47" s="64">
        <v>654585.70386734558</v>
      </c>
      <c r="P47" s="66"/>
      <c r="Q47" s="65">
        <f t="shared" si="8"/>
        <v>9.4457321113924806</v>
      </c>
      <c r="R47" s="4">
        <f t="shared" si="5"/>
        <v>2.5400000000000089</v>
      </c>
    </row>
    <row r="48" spans="1:18" ht="23.1" customHeight="1">
      <c r="A48" s="72"/>
      <c r="B48" s="13"/>
      <c r="C48" s="72">
        <v>3</v>
      </c>
      <c r="D48" s="13"/>
      <c r="E48" s="64">
        <v>4764290.4115688531</v>
      </c>
      <c r="F48" s="13"/>
      <c r="G48" s="65">
        <f t="shared" ref="G48" si="9">(E48/E44-1)*100</f>
        <v>14.258997214150471</v>
      </c>
      <c r="H48" s="4">
        <f t="shared" ref="H48" si="10">(E48/E47-1)*100</f>
        <v>4.4000000000000039</v>
      </c>
      <c r="I48" s="13"/>
      <c r="J48" s="64">
        <v>104790</v>
      </c>
      <c r="K48" s="13"/>
      <c r="L48" s="65">
        <f t="shared" ref="L48" si="11">(J48/J44-1)*100</f>
        <v>2.3289878423905064</v>
      </c>
      <c r="M48" s="4">
        <f t="shared" ref="M48" si="12">(J48/J47-1)*100</f>
        <v>0.6995829409390586</v>
      </c>
      <c r="N48" s="13"/>
      <c r="O48" s="64">
        <v>671604.93216789654</v>
      </c>
      <c r="P48" s="66"/>
      <c r="Q48" s="65">
        <f t="shared" ref="Q48" si="13">(O48/O44-1)*100</f>
        <v>10.230019776468735</v>
      </c>
      <c r="R48" s="4">
        <f t="shared" ref="R48" si="14">(O48/O47-1)*100</f>
        <v>2.6000000000000023</v>
      </c>
    </row>
    <row r="49" spans="1:18" ht="23.1" customHeight="1" thickBot="1">
      <c r="A49" s="27"/>
      <c r="B49" s="23"/>
      <c r="C49" s="27" t="s">
        <v>121</v>
      </c>
      <c r="D49" s="23"/>
      <c r="E49" s="24">
        <v>5031090.6746167084</v>
      </c>
      <c r="F49" s="23"/>
      <c r="G49" s="81">
        <f t="shared" ref="G49" si="15">(E49/E45-1)*100</f>
        <v>14.715251053567989</v>
      </c>
      <c r="H49" s="23">
        <f t="shared" ref="H49" si="16">(E49/E48-1)*100</f>
        <v>5.5999999999999828</v>
      </c>
      <c r="I49" s="23"/>
      <c r="J49" s="24">
        <v>105733</v>
      </c>
      <c r="K49" s="23"/>
      <c r="L49" s="33">
        <f t="shared" ref="L49" si="17">(J49/J45-1)*100</f>
        <v>2.3889760424534723</v>
      </c>
      <c r="M49" s="33">
        <f t="shared" ref="M49" si="18">(J49/J48-1)*100</f>
        <v>0.89989502815153166</v>
      </c>
      <c r="N49" s="24"/>
      <c r="O49" s="24">
        <v>690409.87026859762</v>
      </c>
      <c r="P49" s="24"/>
      <c r="Q49" s="33">
        <f t="shared" ref="Q49" si="19">(O49/O45-1)*100</f>
        <v>10.509518558816078</v>
      </c>
      <c r="R49" s="33">
        <f t="shared" ref="R49" si="20">(O49/O48-1)*100</f>
        <v>2.8000000000000025</v>
      </c>
    </row>
  </sheetData>
  <sheetProtection algorithmName="SHA-512" hashValue="L6vyZAC3nFhWPdfbBBSWzX7lydWo744WWIzeYUtypyQ3TUpSvcnk9VDBTfbslf1Y5rTLp0e3ViUzbDWr2y5+aA==" saltValue="mpxP6wpByGcg8APxlvJ+Pg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&amp;C&amp;"Arial,Bold"&amp;[48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24D6-8518-4E70-BF8D-632923FB330C}">
  <sheetPr codeName="Sheet37">
    <tabColor rgb="FF00B0F0"/>
  </sheetPr>
  <dimension ref="A2:S49"/>
  <sheetViews>
    <sheetView view="pageBreakPreview" zoomScale="73" zoomScaleNormal="100" zoomScaleSheetLayoutView="73" workbookViewId="0">
      <pane ySplit="12" topLeftCell="A38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27117106.301686585</v>
      </c>
      <c r="F14" s="5"/>
      <c r="G14" s="29"/>
      <c r="H14" s="5"/>
      <c r="I14" s="5"/>
      <c r="J14" s="34">
        <f>J25</f>
        <v>49697</v>
      </c>
      <c r="K14" s="5"/>
      <c r="L14" s="29"/>
      <c r="M14" s="5"/>
      <c r="N14" s="5"/>
      <c r="O14" s="34">
        <f>+O22+O23+O24+O25</f>
        <v>1190891.088820213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14561815.467413589</v>
      </c>
      <c r="F15" s="5"/>
      <c r="G15" s="29">
        <f t="shared" ref="G15:G16" si="0">((E15/E14)-1)*100</f>
        <v>-46.300260413450168</v>
      </c>
      <c r="H15" s="5"/>
      <c r="I15" s="5"/>
      <c r="J15" s="34">
        <f>J29</f>
        <v>43384</v>
      </c>
      <c r="K15" s="5"/>
      <c r="L15" s="29">
        <f t="shared" ref="L15:L16" si="1">((J15/J14)-1)*100</f>
        <v>-12.702980059158497</v>
      </c>
      <c r="M15" s="5"/>
      <c r="N15" s="5"/>
      <c r="O15" s="34">
        <f>+O26+O27+O28+O29</f>
        <v>1053096.222660105</v>
      </c>
      <c r="P15" s="1"/>
      <c r="Q15" s="29">
        <f t="shared" ref="Q15:Q16" si="2">((O15/O14)-1)*100</f>
        <v>-11.570736186851317</v>
      </c>
      <c r="R15" s="5"/>
    </row>
    <row r="16" spans="1:19" ht="23.1" customHeight="1">
      <c r="A16" s="8">
        <v>2021</v>
      </c>
      <c r="E16" s="34">
        <f>+E30+E31+E32+E33</f>
        <v>9496782.2892045379</v>
      </c>
      <c r="F16" s="5"/>
      <c r="G16" s="29">
        <f t="shared" si="0"/>
        <v>-34.782978740141132</v>
      </c>
      <c r="H16" s="5"/>
      <c r="I16" s="5"/>
      <c r="J16" s="34">
        <f>J33</f>
        <v>37059</v>
      </c>
      <c r="K16" s="5"/>
      <c r="L16" s="29">
        <f t="shared" si="1"/>
        <v>-14.579107505070999</v>
      </c>
      <c r="M16" s="5"/>
      <c r="N16" s="5"/>
      <c r="O16" s="34">
        <f>+O30+O31+O32+O33</f>
        <v>801433.25671367801</v>
      </c>
      <c r="P16" s="1"/>
      <c r="Q16" s="29">
        <f t="shared" si="2"/>
        <v>-23.89743316244456</v>
      </c>
      <c r="R16" s="5"/>
    </row>
    <row r="17" spans="1:18" ht="23.1" customHeight="1">
      <c r="A17" s="8">
        <v>2022</v>
      </c>
      <c r="E17" s="34">
        <f>+E34+E35+E36+E37</f>
        <v>17400069.746212851</v>
      </c>
      <c r="F17" s="5"/>
      <c r="G17" s="29">
        <f>((E17/E16)-1)*100</f>
        <v>83.220686926690647</v>
      </c>
      <c r="H17" s="5"/>
      <c r="I17" s="5"/>
      <c r="J17" s="34">
        <f>J37</f>
        <v>38830</v>
      </c>
      <c r="K17" s="5"/>
      <c r="L17" s="29">
        <f>((J17/J16)-1)*100</f>
        <v>4.7788661323834969</v>
      </c>
      <c r="M17" s="5"/>
      <c r="N17" s="5"/>
      <c r="O17" s="34">
        <f>+O34+O35+O36+O37</f>
        <v>959101.79327154299</v>
      </c>
      <c r="P17" s="1"/>
      <c r="Q17" s="29">
        <f>((O17/O16)-1)*100</f>
        <v>19.673320920620839</v>
      </c>
      <c r="R17" s="5"/>
    </row>
    <row r="18" spans="1:18" ht="23.1" customHeight="1">
      <c r="A18" s="8">
        <v>2023</v>
      </c>
      <c r="E18" s="34">
        <f>+E38+E39+E40+E41</f>
        <v>20491049.130433239</v>
      </c>
      <c r="F18" s="5"/>
      <c r="G18" s="29">
        <f>((E18/E17)-1)*100</f>
        <v>17.764178128614372</v>
      </c>
      <c r="H18" s="5"/>
      <c r="I18" s="5"/>
      <c r="J18" s="34">
        <f>J41</f>
        <v>39508</v>
      </c>
      <c r="K18" s="5"/>
      <c r="L18" s="29">
        <f>((J18/J17)-1)*100</f>
        <v>1.746072624259587</v>
      </c>
      <c r="M18" s="5"/>
      <c r="N18" s="5"/>
      <c r="O18" s="34">
        <f>+O38+O39+O40+O41</f>
        <v>1028256.238019178</v>
      </c>
      <c r="P18" s="1"/>
      <c r="Q18" s="29">
        <f>((O18/O17)-1)*100</f>
        <v>7.2103342140301674</v>
      </c>
      <c r="R18" s="5"/>
    </row>
    <row r="19" spans="1:18" ht="23.1" customHeight="1">
      <c r="A19" s="8">
        <v>2024</v>
      </c>
      <c r="E19" s="34">
        <f>+E42+E43+E44+E45</f>
        <v>23632058.480647705</v>
      </c>
      <c r="F19" s="5"/>
      <c r="G19" s="29">
        <f>((E19/E18)-1)*100</f>
        <v>15.328689762153026</v>
      </c>
      <c r="H19" s="5"/>
      <c r="I19" s="5"/>
      <c r="J19" s="34">
        <f>J45</f>
        <v>39642</v>
      </c>
      <c r="K19" s="5"/>
      <c r="L19" s="29">
        <f>((J19/J18)-1)*100</f>
        <v>0.33917181330362922</v>
      </c>
      <c r="M19" s="5"/>
      <c r="N19" s="5"/>
      <c r="O19" s="34">
        <f>+O42+O43+O44+O45</f>
        <v>1100995.333062947</v>
      </c>
      <c r="P19" s="1"/>
      <c r="Q19" s="29">
        <f>((O19/O18)-1)*100</f>
        <v>7.0740241930253411</v>
      </c>
      <c r="R19" s="5"/>
    </row>
    <row r="20" spans="1:18" ht="23.1" customHeight="1">
      <c r="A20" s="73">
        <v>2025</v>
      </c>
      <c r="C20" s="73"/>
      <c r="E20" s="34">
        <f>+E46+E47+E48+E49</f>
        <v>26671107.80778819</v>
      </c>
      <c r="F20" s="5"/>
      <c r="G20" s="29">
        <f>((E20/E19)-1)*100</f>
        <v>12.859858694193571</v>
      </c>
      <c r="H20" s="5"/>
      <c r="I20" s="5"/>
      <c r="J20" s="34">
        <f>J49</f>
        <v>40032</v>
      </c>
      <c r="K20" s="5"/>
      <c r="L20" s="29">
        <f>((J20/J19)-1)*100</f>
        <v>0.98380505524444661</v>
      </c>
      <c r="M20" s="5"/>
      <c r="N20" s="5"/>
      <c r="O20" s="34">
        <f>+O46+O47+O48+O49</f>
        <v>1175488.6169149661</v>
      </c>
      <c r="P20" s="1"/>
      <c r="Q20" s="29">
        <f>((O20/O19)-1)*100</f>
        <v>6.765994515597118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6823453.2957796799</v>
      </c>
      <c r="G22" s="3">
        <f>(E22/E16-1)*100</f>
        <v>-28.149839724806192</v>
      </c>
      <c r="H22" s="4">
        <f>(E22/E19-1)*100</f>
        <v>-71.126284655365907</v>
      </c>
      <c r="J22" s="7">
        <v>49192</v>
      </c>
      <c r="L22" s="3">
        <f>(J22/J16-1)*100</f>
        <v>32.739685366577611</v>
      </c>
      <c r="M22" s="4">
        <f>(J22/J19-1)*100</f>
        <v>24.090610968165073</v>
      </c>
      <c r="O22" s="7">
        <v>314906.61211391602</v>
      </c>
      <c r="Q22" s="3">
        <f>(O22/O16-1)*100</f>
        <v>-60.707069556208801</v>
      </c>
      <c r="R22" s="4">
        <f>(O22/O19-1)*100</f>
        <v>-71.398006634791798</v>
      </c>
    </row>
    <row r="23" spans="1:18" ht="23.1" hidden="1" customHeight="1">
      <c r="C23" s="8">
        <v>2</v>
      </c>
      <c r="E23" s="7">
        <v>6509221.1491888501</v>
      </c>
      <c r="G23" s="3">
        <f>(E23/E17-1)*100</f>
        <v>-62.590833001657423</v>
      </c>
      <c r="H23" s="4">
        <f t="shared" ref="H23:H47" si="3">(E23/E22-1)*100</f>
        <v>-4.6051776566739751</v>
      </c>
      <c r="J23" s="7">
        <v>48733</v>
      </c>
      <c r="L23" s="3">
        <f>(J23/J17-1)*100</f>
        <v>25.503476693278394</v>
      </c>
      <c r="M23" s="4">
        <f t="shared" ref="M23:M47" si="4">(J23/J22-1)*100</f>
        <v>-0.93307854935762435</v>
      </c>
      <c r="O23" s="7">
        <v>289619.38533311</v>
      </c>
      <c r="Q23" s="3">
        <f>(O23/O17-1)*100</f>
        <v>-69.803060804922055</v>
      </c>
      <c r="R23" s="4">
        <f t="shared" ref="R23:R47" si="5">(O23/O22-1)*100</f>
        <v>-8.0300717127077981</v>
      </c>
    </row>
    <row r="24" spans="1:18" ht="23.1" hidden="1" customHeight="1">
      <c r="C24" s="8">
        <v>3</v>
      </c>
      <c r="E24" s="7">
        <v>6723340.8895590696</v>
      </c>
      <c r="G24" s="3">
        <f>(E24/E18-1)*100</f>
        <v>-67.188888930173988</v>
      </c>
      <c r="H24" s="4">
        <f t="shared" si="3"/>
        <v>3.2894832647820227</v>
      </c>
      <c r="J24" s="7">
        <v>47996</v>
      </c>
      <c r="L24" s="3">
        <f>(J24/J18-1)*100</f>
        <v>21.48425635314366</v>
      </c>
      <c r="M24" s="4">
        <f t="shared" si="4"/>
        <v>-1.5123222457061991</v>
      </c>
      <c r="O24" s="7">
        <v>290508.08895512897</v>
      </c>
      <c r="Q24" s="3">
        <f>(O24/O18-1)*100</f>
        <v>-71.747500456232515</v>
      </c>
      <c r="R24" s="4">
        <f t="shared" si="5"/>
        <v>0.30685225748849909</v>
      </c>
    </row>
    <row r="25" spans="1:18" ht="23.1" hidden="1" customHeight="1">
      <c r="C25" s="8">
        <v>4</v>
      </c>
      <c r="E25" s="7">
        <v>7061090.96715899</v>
      </c>
      <c r="G25" s="3">
        <f>(E25/E19-1)*100</f>
        <v>-70.120711350890915</v>
      </c>
      <c r="H25" s="4">
        <f t="shared" si="3"/>
        <v>5.023545334796653</v>
      </c>
      <c r="J25" s="7">
        <v>49697</v>
      </c>
      <c r="L25" s="3">
        <f>(J25/J19-1)*100</f>
        <v>25.364512385853377</v>
      </c>
      <c r="M25" s="4">
        <f t="shared" si="4"/>
        <v>3.5440453371114344</v>
      </c>
      <c r="O25" s="7">
        <v>295857.00241805799</v>
      </c>
      <c r="Q25" s="3">
        <f>(O25/O19-1)*100</f>
        <v>-73.128223750504944</v>
      </c>
      <c r="R25" s="4">
        <f t="shared" si="5"/>
        <v>1.8412270316353174</v>
      </c>
    </row>
    <row r="26" spans="1:18" ht="23.1" customHeight="1">
      <c r="A26" s="8">
        <v>2020</v>
      </c>
      <c r="C26" s="8">
        <v>1</v>
      </c>
      <c r="E26" s="7">
        <v>6198064.0864711003</v>
      </c>
      <c r="G26" s="3">
        <f t="shared" ref="G26:G47" si="6">(E26/E22-1)*100</f>
        <v>-9.1652889262887509</v>
      </c>
      <c r="H26" s="4">
        <f t="shared" si="3"/>
        <v>-12.222288095448885</v>
      </c>
      <c r="J26" s="7">
        <v>47747</v>
      </c>
      <c r="L26" s="3">
        <f t="shared" ref="L26:L47" si="7">(J26/J22-1)*100</f>
        <v>-2.937469507236945</v>
      </c>
      <c r="M26" s="4">
        <f t="shared" si="4"/>
        <v>-3.9237780952572576</v>
      </c>
      <c r="O26" s="7">
        <v>317901.93100153399</v>
      </c>
      <c r="Q26" s="3">
        <f t="shared" ref="Q26:Q47" si="8">(O26/O22-1)*100</f>
        <v>0.95117687987269495</v>
      </c>
      <c r="R26" s="4">
        <f t="shared" si="5"/>
        <v>7.4512106873595663</v>
      </c>
    </row>
    <row r="27" spans="1:18" ht="23.1" customHeight="1">
      <c r="C27" s="8">
        <v>2</v>
      </c>
      <c r="E27" s="7">
        <v>1062007.1196190701</v>
      </c>
      <c r="G27" s="3">
        <f t="shared" si="6"/>
        <v>-83.684574616866229</v>
      </c>
      <c r="H27" s="4">
        <f t="shared" si="3"/>
        <v>-82.865502763400272</v>
      </c>
      <c r="J27" s="7">
        <v>43313</v>
      </c>
      <c r="L27" s="3">
        <f t="shared" si="7"/>
        <v>-11.121827098680569</v>
      </c>
      <c r="M27" s="4">
        <f t="shared" si="4"/>
        <v>-9.2864473160617411</v>
      </c>
      <c r="O27" s="7">
        <v>231808.66917694299</v>
      </c>
      <c r="Q27" s="3">
        <f t="shared" si="8"/>
        <v>-19.960927715413511</v>
      </c>
      <c r="R27" s="4">
        <f t="shared" si="5"/>
        <v>-27.081704585234355</v>
      </c>
    </row>
    <row r="28" spans="1:18" ht="23.1" customHeight="1">
      <c r="C28" s="8">
        <v>3</v>
      </c>
      <c r="E28" s="7">
        <v>3739199.3519733199</v>
      </c>
      <c r="G28" s="3">
        <f t="shared" si="6"/>
        <v>-44.384801940058338</v>
      </c>
      <c r="H28" s="4">
        <f t="shared" si="3"/>
        <v>252.08797407257762</v>
      </c>
      <c r="J28" s="7">
        <v>43456</v>
      </c>
      <c r="L28" s="3">
        <f t="shared" si="7"/>
        <v>-9.4591215934661239</v>
      </c>
      <c r="M28" s="4">
        <f t="shared" si="4"/>
        <v>0.33015491884653692</v>
      </c>
      <c r="O28" s="7">
        <v>260888.94819441601</v>
      </c>
      <c r="Q28" s="3">
        <f t="shared" si="8"/>
        <v>-10.195633748872257</v>
      </c>
      <c r="R28" s="4">
        <f t="shared" si="5"/>
        <v>12.544948866979432</v>
      </c>
    </row>
    <row r="29" spans="1:18" ht="23.1" customHeight="1">
      <c r="C29" s="8">
        <v>4</v>
      </c>
      <c r="E29" s="7">
        <v>3562544.9093501</v>
      </c>
      <c r="G29" s="3">
        <f t="shared" si="6"/>
        <v>-49.546820372100662</v>
      </c>
      <c r="H29" s="4">
        <f t="shared" si="3"/>
        <v>-4.7243922025711926</v>
      </c>
      <c r="J29" s="7">
        <v>43384</v>
      </c>
      <c r="L29" s="3">
        <f t="shared" si="7"/>
        <v>-12.702980059158497</v>
      </c>
      <c r="M29" s="4">
        <f t="shared" si="4"/>
        <v>-0.16568483063328365</v>
      </c>
      <c r="O29" s="7">
        <v>242496.67428721199</v>
      </c>
      <c r="Q29" s="3">
        <f t="shared" si="8"/>
        <v>-18.035851000560633</v>
      </c>
      <c r="R29" s="4">
        <f t="shared" si="5"/>
        <v>-7.0498478507790114</v>
      </c>
    </row>
    <row r="30" spans="1:18" ht="23.1" customHeight="1">
      <c r="A30" s="8">
        <v>2021</v>
      </c>
      <c r="C30" s="8">
        <v>1</v>
      </c>
      <c r="E30" s="7">
        <v>2853379.3447803198</v>
      </c>
      <c r="G30" s="3">
        <f t="shared" si="6"/>
        <v>-53.963377839080941</v>
      </c>
      <c r="H30" s="4">
        <f t="shared" si="3"/>
        <v>-19.906150872892436</v>
      </c>
      <c r="J30" s="7">
        <v>40746</v>
      </c>
      <c r="L30" s="3">
        <f t="shared" si="7"/>
        <v>-14.662701321548999</v>
      </c>
      <c r="M30" s="4">
        <f t="shared" si="4"/>
        <v>-6.0805827033007525</v>
      </c>
      <c r="O30" s="7">
        <v>221136.76292973899</v>
      </c>
      <c r="Q30" s="3">
        <f t="shared" si="8"/>
        <v>-30.438685215576143</v>
      </c>
      <c r="R30" s="4">
        <f t="shared" si="5"/>
        <v>-8.8083316689838043</v>
      </c>
    </row>
    <row r="31" spans="1:18" ht="23.1" customHeight="1">
      <c r="C31" s="8">
        <v>2</v>
      </c>
      <c r="E31" s="7">
        <v>2156597.94743243</v>
      </c>
      <c r="G31" s="3">
        <f t="shared" si="6"/>
        <v>103.06812521237872</v>
      </c>
      <c r="H31" s="4">
        <f t="shared" si="3"/>
        <v>-24.419515008493718</v>
      </c>
      <c r="J31" s="7">
        <v>38130</v>
      </c>
      <c r="L31" s="3">
        <f t="shared" si="7"/>
        <v>-11.966384226444715</v>
      </c>
      <c r="M31" s="4">
        <f t="shared" si="4"/>
        <v>-6.4202621116183138</v>
      </c>
      <c r="O31" s="7">
        <v>199919.68142088599</v>
      </c>
      <c r="Q31" s="3">
        <f t="shared" si="8"/>
        <v>-13.756598434942768</v>
      </c>
      <c r="R31" s="4">
        <f t="shared" si="5"/>
        <v>-9.5945519088539104</v>
      </c>
    </row>
    <row r="32" spans="1:18" ht="23.1" customHeight="1">
      <c r="C32" s="8">
        <v>3</v>
      </c>
      <c r="E32" s="7">
        <v>723969.84084363806</v>
      </c>
      <c r="G32" s="3">
        <f t="shared" si="6"/>
        <v>-80.638372745182181</v>
      </c>
      <c r="H32" s="4">
        <f t="shared" si="3"/>
        <v>-66.430004178313752</v>
      </c>
      <c r="J32" s="7">
        <v>35280</v>
      </c>
      <c r="L32" s="3">
        <f t="shared" si="7"/>
        <v>-18.814432989690722</v>
      </c>
      <c r="M32" s="4">
        <f t="shared" si="4"/>
        <v>-7.4744295830055041</v>
      </c>
      <c r="O32" s="7">
        <v>177223.732027152</v>
      </c>
      <c r="Q32" s="3">
        <f t="shared" si="8"/>
        <v>-32.06928340441474</v>
      </c>
      <c r="R32" s="4">
        <f t="shared" si="5"/>
        <v>-11.352533793785291</v>
      </c>
    </row>
    <row r="33" spans="1:18" ht="23.1" customHeight="1">
      <c r="C33" s="8">
        <v>4</v>
      </c>
      <c r="E33" s="7">
        <v>3762835.1561481501</v>
      </c>
      <c r="G33" s="3">
        <f t="shared" si="6"/>
        <v>5.6221114931737981</v>
      </c>
      <c r="H33" s="4">
        <f t="shared" si="3"/>
        <v>419.75026359707732</v>
      </c>
      <c r="J33" s="7">
        <v>37059</v>
      </c>
      <c r="L33" s="3">
        <f t="shared" si="7"/>
        <v>-14.579107505070999</v>
      </c>
      <c r="M33" s="4">
        <f t="shared" si="4"/>
        <v>5.0425170068027159</v>
      </c>
      <c r="O33" s="7">
        <v>203153.080335901</v>
      </c>
      <c r="Q33" s="3">
        <f t="shared" si="8"/>
        <v>-16.224384959899542</v>
      </c>
      <c r="R33" s="4">
        <f t="shared" si="5"/>
        <v>14.630855592622559</v>
      </c>
    </row>
    <row r="34" spans="1:18" ht="23.1" customHeight="1">
      <c r="A34" s="8">
        <v>2022</v>
      </c>
      <c r="C34" s="8">
        <v>1</v>
      </c>
      <c r="E34" s="7">
        <v>4048207.7535453602</v>
      </c>
      <c r="G34" s="3">
        <f t="shared" si="6"/>
        <v>41.874152168050749</v>
      </c>
      <c r="H34" s="4">
        <f t="shared" si="3"/>
        <v>7.5839781854630361</v>
      </c>
      <c r="J34" s="7">
        <v>36896</v>
      </c>
      <c r="L34" s="3">
        <f t="shared" si="7"/>
        <v>-9.4487802483679388</v>
      </c>
      <c r="M34" s="4">
        <f t="shared" si="4"/>
        <v>-0.43983917536900563</v>
      </c>
      <c r="O34" s="7">
        <v>219614.92345234301</v>
      </c>
      <c r="Q34" s="3">
        <f t="shared" si="8"/>
        <v>-0.68818927130606111</v>
      </c>
      <c r="R34" s="4">
        <f t="shared" si="5"/>
        <v>8.1031717999172628</v>
      </c>
    </row>
    <row r="35" spans="1:18" ht="23.1" customHeight="1">
      <c r="C35" s="8">
        <v>2</v>
      </c>
      <c r="E35" s="7">
        <v>4161653.8932687398</v>
      </c>
      <c r="G35" s="3">
        <f t="shared" si="6"/>
        <v>92.973099052767779</v>
      </c>
      <c r="H35" s="4">
        <f t="shared" si="3"/>
        <v>2.802379389348908</v>
      </c>
      <c r="J35" s="7">
        <v>38322</v>
      </c>
      <c r="L35" s="3">
        <f t="shared" si="7"/>
        <v>0.50354051927616883</v>
      </c>
      <c r="M35" s="4">
        <f t="shared" si="4"/>
        <v>3.8649176062445889</v>
      </c>
      <c r="O35" s="7">
        <v>238962.84740779101</v>
      </c>
      <c r="Q35" s="3">
        <f t="shared" si="8"/>
        <v>19.529425872137331</v>
      </c>
      <c r="R35" s="4">
        <f t="shared" si="5"/>
        <v>8.8099313340363814</v>
      </c>
    </row>
    <row r="36" spans="1:18" ht="23.1" customHeight="1">
      <c r="C36" s="8">
        <v>3</v>
      </c>
      <c r="E36" s="7">
        <v>4455842.5871536797</v>
      </c>
      <c r="G36" s="3">
        <f t="shared" si="6"/>
        <v>515.47350949886402</v>
      </c>
      <c r="H36" s="4">
        <f t="shared" si="3"/>
        <v>7.069033163972982</v>
      </c>
      <c r="J36" s="7">
        <v>38621</v>
      </c>
      <c r="L36" s="3">
        <f t="shared" si="7"/>
        <v>9.4699546485260697</v>
      </c>
      <c r="M36" s="4">
        <f t="shared" si="4"/>
        <v>0.78023067689578784</v>
      </c>
      <c r="O36" s="7">
        <v>248090.68445428999</v>
      </c>
      <c r="Q36" s="3">
        <f t="shared" si="8"/>
        <v>39.987281396534783</v>
      </c>
      <c r="R36" s="4">
        <f t="shared" si="5"/>
        <v>3.8197724648477704</v>
      </c>
    </row>
    <row r="37" spans="1:18" ht="23.1" customHeight="1">
      <c r="C37" s="8">
        <v>4</v>
      </c>
      <c r="E37" s="7">
        <v>4734365.5122450702</v>
      </c>
      <c r="G37" s="3">
        <f t="shared" si="6"/>
        <v>25.81910489779289</v>
      </c>
      <c r="H37" s="4">
        <f t="shared" si="3"/>
        <v>6.2507352906581604</v>
      </c>
      <c r="J37" s="7">
        <v>38830</v>
      </c>
      <c r="L37" s="3">
        <f t="shared" si="7"/>
        <v>4.7788661323834969</v>
      </c>
      <c r="M37" s="4">
        <f t="shared" si="4"/>
        <v>0.54115636570777337</v>
      </c>
      <c r="O37" s="7">
        <v>252433.33795711899</v>
      </c>
      <c r="Q37" s="3">
        <f t="shared" si="8"/>
        <v>24.257696481754621</v>
      </c>
      <c r="R37" s="4">
        <f t="shared" si="5"/>
        <v>1.7504298931583229</v>
      </c>
    </row>
    <row r="38" spans="1:18" ht="23.1" customHeight="1">
      <c r="A38" s="8">
        <v>2023</v>
      </c>
      <c r="C38" s="8">
        <v>1</v>
      </c>
      <c r="E38" s="7">
        <v>4792658.9723445596</v>
      </c>
      <c r="G38" s="3">
        <f t="shared" si="6"/>
        <v>18.389649546696816</v>
      </c>
      <c r="H38" s="4">
        <f t="shared" si="3"/>
        <v>1.2312834729113709</v>
      </c>
      <c r="J38" s="7">
        <v>38622.618139102102</v>
      </c>
      <c r="L38" s="3">
        <f t="shared" si="7"/>
        <v>4.6796892321717909</v>
      </c>
      <c r="M38" s="4">
        <f t="shared" si="4"/>
        <v>-0.53407638655137424</v>
      </c>
      <c r="O38" s="7">
        <v>254907</v>
      </c>
      <c r="Q38" s="3">
        <f t="shared" si="8"/>
        <v>16.069981034469837</v>
      </c>
      <c r="R38" s="4">
        <f t="shared" si="5"/>
        <v>0.97992684440959543</v>
      </c>
    </row>
    <row r="39" spans="1:18" ht="23.1" customHeight="1">
      <c r="C39" s="8">
        <v>2</v>
      </c>
      <c r="E39" s="7">
        <v>4995673.5120886797</v>
      </c>
      <c r="G39" s="3">
        <f t="shared" si="6"/>
        <v>20.040580985576995</v>
      </c>
      <c r="H39" s="4">
        <f t="shared" si="3"/>
        <v>4.2359479553122803</v>
      </c>
      <c r="J39" s="7">
        <v>39370</v>
      </c>
      <c r="L39" s="3">
        <f t="shared" si="7"/>
        <v>2.7347215698554361</v>
      </c>
      <c r="M39" s="4">
        <f t="shared" si="4"/>
        <v>1.9350885489071379</v>
      </c>
      <c r="O39" s="7">
        <v>256358.37259484199</v>
      </c>
      <c r="Q39" s="3">
        <f t="shared" si="8"/>
        <v>7.2795940355386834</v>
      </c>
      <c r="R39" s="4">
        <f t="shared" si="5"/>
        <v>0.56937337728739656</v>
      </c>
    </row>
    <row r="40" spans="1:18" ht="23.1" customHeight="1">
      <c r="C40" s="8">
        <v>3</v>
      </c>
      <c r="E40" s="7">
        <v>5302884.2218004102</v>
      </c>
      <c r="G40" s="3">
        <f t="shared" si="6"/>
        <v>19.009684881794865</v>
      </c>
      <c r="H40" s="4">
        <f t="shared" si="3"/>
        <v>6.1495353723243218</v>
      </c>
      <c r="J40" s="7">
        <v>39483</v>
      </c>
      <c r="L40" s="3">
        <f t="shared" si="7"/>
        <v>2.2319463504311132</v>
      </c>
      <c r="M40" s="4">
        <f t="shared" si="4"/>
        <v>0.28702057404115244</v>
      </c>
      <c r="O40" s="7">
        <v>256685.37699748701</v>
      </c>
      <c r="Q40" s="3">
        <f t="shared" si="8"/>
        <v>3.4643350523628991</v>
      </c>
      <c r="R40" s="4">
        <f t="shared" si="5"/>
        <v>0.12755752789936903</v>
      </c>
    </row>
    <row r="41" spans="1:18" ht="23.1" customHeight="1">
      <c r="C41" s="8">
        <v>4</v>
      </c>
      <c r="E41" s="7">
        <v>5399832.4241995905</v>
      </c>
      <c r="G41" s="3">
        <f t="shared" si="6"/>
        <v>14.056094955772668</v>
      </c>
      <c r="H41" s="4">
        <f t="shared" si="3"/>
        <v>1.8282164637994924</v>
      </c>
      <c r="J41" s="7">
        <v>39508</v>
      </c>
      <c r="L41" s="3">
        <f t="shared" si="7"/>
        <v>1.746072624259587</v>
      </c>
      <c r="M41" s="4">
        <f t="shared" si="4"/>
        <v>6.3318390193245477E-2</v>
      </c>
      <c r="O41" s="7">
        <v>260305.48842684901</v>
      </c>
      <c r="Q41" s="3">
        <f t="shared" si="8"/>
        <v>3.118506665338816</v>
      </c>
      <c r="R41" s="4">
        <f t="shared" si="5"/>
        <v>1.4103302150310748</v>
      </c>
    </row>
    <row r="42" spans="1:18" ht="23.1" customHeight="1">
      <c r="A42" s="8">
        <v>2024</v>
      </c>
      <c r="C42" s="8">
        <v>1</v>
      </c>
      <c r="E42" s="7">
        <v>5526952.7590420498</v>
      </c>
      <c r="G42" s="3">
        <f t="shared" si="6"/>
        <v>15.321219200753511</v>
      </c>
      <c r="H42" s="4">
        <f t="shared" si="3"/>
        <v>2.3541533302545492</v>
      </c>
      <c r="J42" s="7">
        <v>39604</v>
      </c>
      <c r="L42" s="3">
        <f t="shared" si="7"/>
        <v>2.5409511529316253</v>
      </c>
      <c r="M42" s="4">
        <f t="shared" si="4"/>
        <v>0.24298876176975792</v>
      </c>
      <c r="O42" s="7">
        <v>269716.14500000002</v>
      </c>
      <c r="Q42" s="3">
        <f t="shared" si="8"/>
        <v>5.8096266481501235</v>
      </c>
      <c r="R42" s="4">
        <f t="shared" si="5"/>
        <v>3.6152355565086669</v>
      </c>
    </row>
    <row r="43" spans="1:18" ht="23.1" customHeight="1">
      <c r="C43" s="8">
        <v>2</v>
      </c>
      <c r="E43" s="7">
        <v>5822474.62541092</v>
      </c>
      <c r="G43" s="3">
        <f t="shared" si="6"/>
        <v>16.550343238434671</v>
      </c>
      <c r="H43" s="4">
        <f t="shared" si="3"/>
        <v>5.3469222418338624</v>
      </c>
      <c r="J43" s="7">
        <v>39517.965874681096</v>
      </c>
      <c r="L43" s="3">
        <f t="shared" si="7"/>
        <v>0.3758340733581278</v>
      </c>
      <c r="M43" s="4">
        <f t="shared" si="4"/>
        <v>-0.21723594919428324</v>
      </c>
      <c r="O43" s="7">
        <v>274258.745559856</v>
      </c>
      <c r="Q43" s="3">
        <f t="shared" si="8"/>
        <v>6.9825583552538761</v>
      </c>
      <c r="R43" s="4">
        <f t="shared" si="5"/>
        <v>1.6842152922866394</v>
      </c>
    </row>
    <row r="44" spans="1:18" ht="23.1" customHeight="1">
      <c r="C44" s="8">
        <v>3</v>
      </c>
      <c r="E44" s="7">
        <v>6027430.1132310797</v>
      </c>
      <c r="G44" s="3">
        <f t="shared" si="6"/>
        <v>13.663241759117174</v>
      </c>
      <c r="H44" s="4">
        <f t="shared" si="3"/>
        <v>3.5200752430191162</v>
      </c>
      <c r="J44" s="7">
        <v>39607</v>
      </c>
      <c r="L44" s="3">
        <f t="shared" si="7"/>
        <v>0.31405921535851977</v>
      </c>
      <c r="M44" s="4">
        <f t="shared" si="4"/>
        <v>0.2253003750275262</v>
      </c>
      <c r="O44" s="7">
        <v>277479.60652271297</v>
      </c>
      <c r="Q44" s="3">
        <f t="shared" si="8"/>
        <v>8.1010573210134709</v>
      </c>
      <c r="R44" s="4">
        <f t="shared" si="5"/>
        <v>1.174387695926371</v>
      </c>
    </row>
    <row r="45" spans="1:18" ht="23.1" customHeight="1">
      <c r="C45" s="8">
        <v>4</v>
      </c>
      <c r="E45" s="7">
        <v>6255200.9829636598</v>
      </c>
      <c r="G45" s="3">
        <f t="shared" si="6"/>
        <v>15.840650071485495</v>
      </c>
      <c r="H45" s="4">
        <f t="shared" si="3"/>
        <v>3.778905195973814</v>
      </c>
      <c r="J45" s="7">
        <v>39642</v>
      </c>
      <c r="L45" s="3">
        <f t="shared" si="7"/>
        <v>0.33917181330362922</v>
      </c>
      <c r="M45" s="4">
        <f t="shared" si="4"/>
        <v>8.8368217739298593E-2</v>
      </c>
      <c r="O45" s="7">
        <v>279540.83598037797</v>
      </c>
      <c r="Q45" s="3">
        <f t="shared" si="8"/>
        <v>7.3895282307635535</v>
      </c>
      <c r="R45" s="4">
        <f t="shared" si="5"/>
        <v>0.74283998146591479</v>
      </c>
    </row>
    <row r="46" spans="1:18" ht="23.1" customHeight="1">
      <c r="A46" s="8">
        <v>2025</v>
      </c>
      <c r="C46" s="62">
        <v>1</v>
      </c>
      <c r="E46" s="7">
        <v>6197663.0860000001</v>
      </c>
      <c r="G46" s="3">
        <f t="shared" si="6"/>
        <v>12.135264334595108</v>
      </c>
      <c r="H46" s="4">
        <f t="shared" si="3"/>
        <v>-0.91984089912325873</v>
      </c>
      <c r="J46" s="7">
        <v>39692</v>
      </c>
      <c r="L46" s="3">
        <f t="shared" si="7"/>
        <v>0.22219977780022493</v>
      </c>
      <c r="M46" s="4">
        <f t="shared" si="4"/>
        <v>0.12612885323646239</v>
      </c>
      <c r="O46" s="7">
        <v>284146.658</v>
      </c>
      <c r="Q46" s="3">
        <f t="shared" si="8"/>
        <v>5.3502592512583824</v>
      </c>
      <c r="R46" s="4">
        <f t="shared" si="5"/>
        <v>1.6476383507507686</v>
      </c>
    </row>
    <row r="47" spans="1:18" ht="23.1" customHeight="1">
      <c r="A47" s="61"/>
      <c r="B47" s="13"/>
      <c r="C47" s="61">
        <v>2</v>
      </c>
      <c r="D47" s="13"/>
      <c r="E47" s="64">
        <v>6586418.7180000003</v>
      </c>
      <c r="F47" s="13"/>
      <c r="G47" s="65">
        <f t="shared" si="6"/>
        <v>13.120608362207587</v>
      </c>
      <c r="H47" s="4">
        <f t="shared" si="3"/>
        <v>6.2726164137280493</v>
      </c>
      <c r="I47" s="13"/>
      <c r="J47" s="64">
        <v>39718</v>
      </c>
      <c r="K47" s="13"/>
      <c r="L47" s="65">
        <f t="shared" si="7"/>
        <v>0.50618527773733657</v>
      </c>
      <c r="M47" s="4">
        <f t="shared" si="4"/>
        <v>6.5504383754921847E-2</v>
      </c>
      <c r="N47" s="13"/>
      <c r="O47" s="64">
        <v>290237.76739710203</v>
      </c>
      <c r="P47" s="66"/>
      <c r="Q47" s="65">
        <f t="shared" si="8"/>
        <v>5.8262579027798633</v>
      </c>
      <c r="R47" s="4">
        <f t="shared" si="5"/>
        <v>2.1436498461657294</v>
      </c>
    </row>
    <row r="48" spans="1:18" ht="23.1" customHeight="1">
      <c r="A48" s="72"/>
      <c r="B48" s="13"/>
      <c r="C48" s="72">
        <v>3</v>
      </c>
      <c r="D48" s="13"/>
      <c r="E48" s="64">
        <v>6917328.5820000004</v>
      </c>
      <c r="F48" s="13"/>
      <c r="G48" s="65">
        <f t="shared" ref="G48" si="9">(E48/E44-1)*100</f>
        <v>14.764144121977708</v>
      </c>
      <c r="H48" s="4">
        <f t="shared" ref="H48" si="10">(E48/E47-1)*100</f>
        <v>5.0241243104641731</v>
      </c>
      <c r="I48" s="13"/>
      <c r="J48" s="64">
        <v>39897</v>
      </c>
      <c r="K48" s="13"/>
      <c r="L48" s="65">
        <f t="shared" ref="L48" si="11">(J48/J44-1)*100</f>
        <v>0.73219380412552493</v>
      </c>
      <c r="M48" s="4">
        <f t="shared" ref="M48" si="12">(J48/J47-1)*100</f>
        <v>0.45067727478724784</v>
      </c>
      <c r="N48" s="13"/>
      <c r="O48" s="64">
        <v>299394.303491347</v>
      </c>
      <c r="P48" s="66"/>
      <c r="Q48" s="65">
        <f t="shared" ref="Q48" si="13">(O48/O44-1)*100</f>
        <v>7.8977685038774892</v>
      </c>
      <c r="R48" s="4">
        <f t="shared" ref="R48" si="14">(O48/O47-1)*100</f>
        <v>3.154839625580852</v>
      </c>
    </row>
    <row r="49" spans="1:18" ht="23.1" customHeight="1" thickBot="1">
      <c r="A49" s="27"/>
      <c r="B49" s="23"/>
      <c r="C49" s="27" t="s">
        <v>121</v>
      </c>
      <c r="D49" s="23"/>
      <c r="E49" s="24">
        <v>6969697.4217881896</v>
      </c>
      <c r="F49" s="23"/>
      <c r="G49" s="81">
        <f t="shared" ref="G49" si="15">(E49/E45-1)*100</f>
        <v>11.422437756524451</v>
      </c>
      <c r="H49" s="81">
        <f t="shared" ref="H49" si="16">(E49/E48-1)*100</f>
        <v>0.75706740206704648</v>
      </c>
      <c r="I49" s="23"/>
      <c r="J49" s="24">
        <v>40032</v>
      </c>
      <c r="K49" s="23"/>
      <c r="L49" s="81">
        <f t="shared" ref="L49" si="17">(J49/J45-1)*100</f>
        <v>0.98380505524444661</v>
      </c>
      <c r="M49" s="81">
        <f t="shared" ref="M49" si="18">(J49/J48-1)*100</f>
        <v>0.33837130611324984</v>
      </c>
      <c r="N49" s="23"/>
      <c r="O49" s="24">
        <v>301709.888026517</v>
      </c>
      <c r="P49" s="25"/>
      <c r="Q49" s="82">
        <f t="shared" ref="Q49" si="19">(O49/O45-1)*100</f>
        <v>7.9305236275730273</v>
      </c>
      <c r="R49" s="82">
        <f t="shared" ref="R49" si="20">(O49/O48-1)*100</f>
        <v>0.7734230438479095</v>
      </c>
    </row>
  </sheetData>
  <sheetProtection algorithmName="SHA-512" hashValue="IANMB6a8qCvPPMwwWKyVsuHTdDlQoyZO7PPzMTRf83YKSt92kBw7NbEuBN2j4bj6OYz3NVYr/wX7o1uvTLg6Ww==" saltValue="JQP0wY9ZyhZtkzEfYviQ8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&amp;C&amp;"Arial,Bold"&amp;[49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16EE-F3C9-428E-B33E-637672A396ED}">
  <sheetPr codeName="Sheet38">
    <tabColor rgb="FF00B0F0"/>
  </sheetPr>
  <dimension ref="A2:S49"/>
  <sheetViews>
    <sheetView view="pageBreakPreview" zoomScale="80" zoomScaleNormal="100" zoomScaleSheetLayoutView="8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96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97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38248867.768671244</v>
      </c>
      <c r="F14" s="5"/>
      <c r="G14" s="29"/>
      <c r="H14" s="5"/>
      <c r="I14" s="5"/>
      <c r="J14" s="34">
        <f>J25</f>
        <v>98094.566277261998</v>
      </c>
      <c r="K14" s="5"/>
      <c r="L14" s="29"/>
      <c r="M14" s="5"/>
      <c r="N14" s="5"/>
      <c r="O14" s="34">
        <f>+O22+O23+O24+O25</f>
        <v>3747776.3830516366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31969564.455145039</v>
      </c>
      <c r="F15" s="5"/>
      <c r="G15" s="29">
        <f t="shared" ref="G15:G16" si="0">((E15/E14)-1)*100</f>
        <v>-16.416965206665381</v>
      </c>
      <c r="H15" s="5"/>
      <c r="I15" s="5"/>
      <c r="J15" s="34">
        <f>J29</f>
        <v>95081.009704941607</v>
      </c>
      <c r="K15" s="5"/>
      <c r="L15" s="29">
        <f t="shared" ref="L15:L16" si="1">((J15/J14)-1)*100</f>
        <v>-3.0720932735485484</v>
      </c>
      <c r="M15" s="5"/>
      <c r="N15" s="5"/>
      <c r="O15" s="34">
        <f>+O26+O27+O28+O29</f>
        <v>3479791.8378482172</v>
      </c>
      <c r="P15" s="1"/>
      <c r="Q15" s="29">
        <f t="shared" ref="Q15:Q16" si="2">((O15/O14)-1)*100</f>
        <v>-7.1504945283104693</v>
      </c>
      <c r="R15" s="5"/>
    </row>
    <row r="16" spans="1:19" ht="23.1" customHeight="1">
      <c r="A16" s="8">
        <v>2021</v>
      </c>
      <c r="E16" s="34">
        <f>+E30+E31+E32+E33</f>
        <v>28354914.1485749</v>
      </c>
      <c r="F16" s="5"/>
      <c r="G16" s="29">
        <f t="shared" si="0"/>
        <v>-11.306535976246035</v>
      </c>
      <c r="H16" s="5"/>
      <c r="I16" s="5"/>
      <c r="J16" s="34">
        <f>J33</f>
        <v>93790.778931012901</v>
      </c>
      <c r="K16" s="5"/>
      <c r="L16" s="29">
        <f t="shared" si="1"/>
        <v>-1.3569805137036206</v>
      </c>
      <c r="M16" s="5"/>
      <c r="N16" s="5"/>
      <c r="O16" s="34">
        <f>+O30+O31+O32+O33</f>
        <v>3303154.9401360601</v>
      </c>
      <c r="P16" s="1"/>
      <c r="Q16" s="29">
        <f t="shared" si="2"/>
        <v>-5.0760765569639155</v>
      </c>
      <c r="R16" s="5"/>
    </row>
    <row r="17" spans="1:18" ht="23.1" customHeight="1">
      <c r="A17" s="8">
        <v>2022</v>
      </c>
      <c r="E17" s="34">
        <f>+E34+E35+E36+E37</f>
        <v>38199682.375512108</v>
      </c>
      <c r="F17" s="5"/>
      <c r="G17" s="29">
        <f>((E17/E16)-1)*100</f>
        <v>34.719795571773936</v>
      </c>
      <c r="H17" s="5"/>
      <c r="I17" s="5"/>
      <c r="J17" s="34">
        <f>J37</f>
        <v>98268.735654825505</v>
      </c>
      <c r="K17" s="5"/>
      <c r="L17" s="29">
        <f>((J17/J16)-1)*100</f>
        <v>4.7744104216325356</v>
      </c>
      <c r="M17" s="5"/>
      <c r="N17" s="5"/>
      <c r="O17" s="34">
        <f>+O34+O35+O36+O37</f>
        <v>3694144.1654648678</v>
      </c>
      <c r="P17" s="1"/>
      <c r="Q17" s="29">
        <f>((O17/O16)-1)*100</f>
        <v>11.836841819860332</v>
      </c>
      <c r="R17" s="5"/>
    </row>
    <row r="18" spans="1:18" ht="23.1" customHeight="1">
      <c r="A18" s="8">
        <v>2023</v>
      </c>
      <c r="E18" s="34">
        <f>+E38+E39+E40+E41</f>
        <v>41246312.029800959</v>
      </c>
      <c r="F18" s="5"/>
      <c r="G18" s="29">
        <f>((E18/E17)-1)*100</f>
        <v>7.9755366139952377</v>
      </c>
      <c r="H18" s="5"/>
      <c r="I18" s="5"/>
      <c r="J18" s="34">
        <f>J41</f>
        <v>99646</v>
      </c>
      <c r="K18" s="5"/>
      <c r="L18" s="29">
        <f>((J18/J17)-1)*100</f>
        <v>1.4015285085301254</v>
      </c>
      <c r="M18" s="5"/>
      <c r="N18" s="5"/>
      <c r="O18" s="34">
        <f>+O38+O39+O40+O41</f>
        <v>3814806.8567059129</v>
      </c>
      <c r="P18" s="1"/>
      <c r="Q18" s="29">
        <f>((O18/O17)-1)*100</f>
        <v>3.2663232899537098</v>
      </c>
      <c r="R18" s="5"/>
    </row>
    <row r="19" spans="1:18" ht="23.1" customHeight="1">
      <c r="A19" s="8">
        <v>2024</v>
      </c>
      <c r="E19" s="34">
        <f>+E42+E43+E44+E45</f>
        <v>46661388.819173798</v>
      </c>
      <c r="F19" s="5"/>
      <c r="G19" s="29">
        <f>((E19/E18)-1)*100</f>
        <v>13.128632653170014</v>
      </c>
      <c r="H19" s="5"/>
      <c r="I19" s="5"/>
      <c r="J19" s="34">
        <f>J45</f>
        <v>100218</v>
      </c>
      <c r="K19" s="5"/>
      <c r="L19" s="29">
        <f>((J19/J18)-1)*100</f>
        <v>0.57403207354034258</v>
      </c>
      <c r="M19" s="5"/>
      <c r="N19" s="5"/>
      <c r="O19" s="34">
        <f>+O42+O43+O44+O45</f>
        <v>4128572.6688904902</v>
      </c>
      <c r="P19" s="1"/>
      <c r="Q19" s="29">
        <f>((O19/O18)-1)*100</f>
        <v>8.2249462153770594</v>
      </c>
      <c r="R19" s="5"/>
    </row>
    <row r="20" spans="1:18" ht="23.1" customHeight="1">
      <c r="A20" s="73">
        <v>2025</v>
      </c>
      <c r="C20" s="73"/>
      <c r="E20" s="34">
        <f>+E46+E47+E48+E49</f>
        <v>51395654.994062699</v>
      </c>
      <c r="F20" s="5"/>
      <c r="G20" s="29">
        <f>((E20/E19)-1)*100</f>
        <v>10.146003568894058</v>
      </c>
      <c r="H20" s="5"/>
      <c r="I20" s="5"/>
      <c r="J20" s="34">
        <f>J49</f>
        <v>100487.40012033684</v>
      </c>
      <c r="K20" s="5"/>
      <c r="L20" s="29">
        <f>((J20/J19)-1)*100</f>
        <v>0.26881410558665664</v>
      </c>
      <c r="M20" s="5"/>
      <c r="N20" s="5"/>
      <c r="O20" s="34">
        <f>+O46+O47+O48+O49</f>
        <v>4468815.3746119076</v>
      </c>
      <c r="P20" s="1"/>
      <c r="Q20" s="29">
        <f>((O20/O19)-1)*100</f>
        <v>8.2411703271012993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9311381.2793869991</v>
      </c>
      <c r="G22" s="3">
        <f>(E22/E16-1)*100</f>
        <v>-67.161313800504018</v>
      </c>
      <c r="H22" s="4">
        <f>(E22/E19-1)*100</f>
        <v>-80.044783245798229</v>
      </c>
      <c r="J22" s="7">
        <v>96542.28</v>
      </c>
      <c r="L22" s="3">
        <f>(J22/J16-1)*100</f>
        <v>2.9336584047467529</v>
      </c>
      <c r="M22" s="4">
        <f>(J22/J19-1)*100</f>
        <v>-3.6677243608932542</v>
      </c>
      <c r="O22" s="7">
        <v>924827.96975000005</v>
      </c>
      <c r="Q22" s="3">
        <f>(O22/O16-1)*100</f>
        <v>-72.00167759275908</v>
      </c>
      <c r="R22" s="4">
        <f>(O22/O19-1)*100</f>
        <v>-77.5993292616904</v>
      </c>
    </row>
    <row r="23" spans="1:18" ht="23.1" hidden="1" customHeight="1">
      <c r="C23" s="8">
        <v>2</v>
      </c>
      <c r="E23" s="7">
        <v>9484536.2127346508</v>
      </c>
      <c r="G23" s="3">
        <f>(E23/E17-1)*100</f>
        <v>-75.171164724619004</v>
      </c>
      <c r="H23" s="4">
        <f t="shared" ref="H23:H47" si="3">(E23/E22-1)*100</f>
        <v>1.8596052309765465</v>
      </c>
      <c r="J23" s="7">
        <v>97217.732999999993</v>
      </c>
      <c r="L23" s="3">
        <f>(J23/J17-1)*100</f>
        <v>-1.0695188533993316</v>
      </c>
      <c r="M23" s="4">
        <f t="shared" ref="M23:M47" si="4">(J23/J22-1)*100</f>
        <v>0.69964475668069515</v>
      </c>
      <c r="O23" s="7">
        <v>934296.00941725005</v>
      </c>
      <c r="Q23" s="3">
        <f>(O23/O17-1)*100</f>
        <v>-74.708729070413014</v>
      </c>
      <c r="R23" s="4">
        <f t="shared" ref="R23:R47" si="5">(O23/O22-1)*100</f>
        <v>1.023762253839422</v>
      </c>
    </row>
    <row r="24" spans="1:18" ht="23.1" hidden="1" customHeight="1">
      <c r="C24" s="8">
        <v>3</v>
      </c>
      <c r="E24" s="7">
        <v>9639729.46438336</v>
      </c>
      <c r="G24" s="3">
        <f>(E24/E18-1)*100</f>
        <v>-76.628869370385061</v>
      </c>
      <c r="H24" s="4">
        <f t="shared" si="3"/>
        <v>1.6362766525192418</v>
      </c>
      <c r="J24" s="7">
        <v>97412.544466000007</v>
      </c>
      <c r="L24" s="3">
        <f>(J24/J18-1)*100</f>
        <v>-2.241390054793968</v>
      </c>
      <c r="M24" s="4">
        <f t="shared" si="4"/>
        <v>0.2003867607157872</v>
      </c>
      <c r="O24" s="7">
        <v>939476.89745491894</v>
      </c>
      <c r="Q24" s="3">
        <f>(O24/O18-1)*100</f>
        <v>-75.372884323004556</v>
      </c>
      <c r="R24" s="4">
        <f t="shared" si="5"/>
        <v>0.5545231902360781</v>
      </c>
    </row>
    <row r="25" spans="1:18" ht="23.1" hidden="1" customHeight="1">
      <c r="C25" s="8">
        <v>4</v>
      </c>
      <c r="E25" s="7">
        <v>9813220.8121662308</v>
      </c>
      <c r="G25" s="3">
        <f>(E25/E19-1)*100</f>
        <v>-78.969291183776676</v>
      </c>
      <c r="H25" s="4">
        <f t="shared" si="3"/>
        <v>1.7997532858560206</v>
      </c>
      <c r="J25" s="7">
        <v>98094.566277261998</v>
      </c>
      <c r="L25" s="3">
        <f>(J25/J19-1)*100</f>
        <v>-2.118814706677441</v>
      </c>
      <c r="M25" s="4">
        <f t="shared" si="4"/>
        <v>0.70013755928532984</v>
      </c>
      <c r="O25" s="7">
        <v>949175.50642946805</v>
      </c>
      <c r="Q25" s="3">
        <f>(O25/O19-1)*100</f>
        <v>-77.009596716519738</v>
      </c>
      <c r="R25" s="4">
        <f t="shared" si="5"/>
        <v>1.0323414019890231</v>
      </c>
    </row>
    <row r="26" spans="1:18" ht="23.1" customHeight="1">
      <c r="A26" s="8">
        <v>2020</v>
      </c>
      <c r="C26" s="8">
        <v>1</v>
      </c>
      <c r="E26" s="7">
        <v>9390200.6286633294</v>
      </c>
      <c r="G26" s="3">
        <f t="shared" ref="G26:G47" si="6">(E26/E22-1)*100</f>
        <v>0.84648396313462548</v>
      </c>
      <c r="H26" s="4">
        <f t="shared" si="3"/>
        <v>-4.3107170581390575</v>
      </c>
      <c r="J26" s="7">
        <v>97564.180825199001</v>
      </c>
      <c r="L26" s="3">
        <f t="shared" ref="L26:L47" si="7">(J26/J22-1)*100</f>
        <v>1.0585008197434354</v>
      </c>
      <c r="M26" s="4">
        <f t="shared" si="4"/>
        <v>-0.54068790167630665</v>
      </c>
      <c r="O26" s="7">
        <v>945286.354656187</v>
      </c>
      <c r="Q26" s="3">
        <f t="shared" ref="Q26:Q47" si="8">(O26/O22-1)*100</f>
        <v>2.2121286958608488</v>
      </c>
      <c r="R26" s="4">
        <f t="shared" si="5"/>
        <v>-0.40974000560876078</v>
      </c>
    </row>
    <row r="27" spans="1:18" ht="23.1" customHeight="1">
      <c r="C27" s="8">
        <v>2</v>
      </c>
      <c r="E27" s="7">
        <v>6611077.7957889298</v>
      </c>
      <c r="G27" s="3">
        <f t="shared" si="6"/>
        <v>-30.296245936491861</v>
      </c>
      <c r="H27" s="4">
        <f t="shared" si="3"/>
        <v>-29.595989934349255</v>
      </c>
      <c r="J27" s="7">
        <v>94509.787415323997</v>
      </c>
      <c r="L27" s="3">
        <f t="shared" si="7"/>
        <v>-2.7854440760061716</v>
      </c>
      <c r="M27" s="4">
        <f t="shared" si="4"/>
        <v>-3.1306503924297902</v>
      </c>
      <c r="O27" s="7">
        <v>839413.38808588102</v>
      </c>
      <c r="Q27" s="3">
        <f t="shared" si="8"/>
        <v>-10.155520346335456</v>
      </c>
      <c r="R27" s="4">
        <f t="shared" si="5"/>
        <v>-11.200094664310834</v>
      </c>
    </row>
    <row r="28" spans="1:18" ht="23.1" customHeight="1">
      <c r="C28" s="8">
        <v>3</v>
      </c>
      <c r="E28" s="7">
        <v>8103867.7579731196</v>
      </c>
      <c r="G28" s="3">
        <f t="shared" si="6"/>
        <v>-15.932622508597415</v>
      </c>
      <c r="H28" s="4">
        <f t="shared" si="3"/>
        <v>22.580130022597157</v>
      </c>
      <c r="J28" s="7">
        <v>95250.985714646595</v>
      </c>
      <c r="L28" s="3">
        <f t="shared" si="7"/>
        <v>-2.2189737093951667</v>
      </c>
      <c r="M28" s="4">
        <f t="shared" si="4"/>
        <v>0.78425559890997754</v>
      </c>
      <c r="O28" s="7">
        <v>848913.29335482605</v>
      </c>
      <c r="Q28" s="3">
        <f t="shared" si="8"/>
        <v>-9.6397904350211672</v>
      </c>
      <c r="R28" s="4">
        <f t="shared" si="5"/>
        <v>1.1317314452903515</v>
      </c>
    </row>
    <row r="29" spans="1:18" ht="23.1" customHeight="1">
      <c r="C29" s="8">
        <v>4</v>
      </c>
      <c r="E29" s="7">
        <v>7864418.2727196598</v>
      </c>
      <c r="G29" s="3">
        <f t="shared" si="6"/>
        <v>-19.858949235407863</v>
      </c>
      <c r="H29" s="4">
        <f t="shared" si="3"/>
        <v>-2.954755585909874</v>
      </c>
      <c r="J29" s="7">
        <v>95081.009704941607</v>
      </c>
      <c r="L29" s="3">
        <f t="shared" si="7"/>
        <v>-3.0720932735485484</v>
      </c>
      <c r="M29" s="4">
        <f t="shared" si="4"/>
        <v>-0.17845065689314765</v>
      </c>
      <c r="O29" s="7">
        <v>846178.80175132304</v>
      </c>
      <c r="Q29" s="3">
        <f t="shared" si="8"/>
        <v>-10.851175992266137</v>
      </c>
      <c r="R29" s="4">
        <f t="shared" si="5"/>
        <v>-0.32211671379258622</v>
      </c>
    </row>
    <row r="30" spans="1:18" ht="23.1" customHeight="1">
      <c r="A30" s="8">
        <v>2021</v>
      </c>
      <c r="C30" s="8">
        <v>1</v>
      </c>
      <c r="E30" s="7">
        <v>7832288.6486861696</v>
      </c>
      <c r="G30" s="3">
        <f t="shared" si="6"/>
        <v>-16.590827412373667</v>
      </c>
      <c r="H30" s="4">
        <f t="shared" si="3"/>
        <v>-0.40854419130964548</v>
      </c>
      <c r="J30" s="7">
        <v>94703.116588353296</v>
      </c>
      <c r="L30" s="3">
        <f t="shared" si="7"/>
        <v>-2.9324945001811042</v>
      </c>
      <c r="M30" s="4">
        <f t="shared" si="4"/>
        <v>-0.3974433146650469</v>
      </c>
      <c r="O30" s="7">
        <v>845414.91011088004</v>
      </c>
      <c r="Q30" s="3">
        <f t="shared" si="8"/>
        <v>-10.565205353210827</v>
      </c>
      <c r="R30" s="4">
        <f t="shared" si="5"/>
        <v>-9.0275440469789192E-2</v>
      </c>
    </row>
    <row r="31" spans="1:18" ht="23.1" customHeight="1">
      <c r="C31" s="8">
        <v>2</v>
      </c>
      <c r="E31" s="7">
        <v>6732343.52883993</v>
      </c>
      <c r="G31" s="3">
        <f t="shared" si="6"/>
        <v>1.8342808358456031</v>
      </c>
      <c r="H31" s="4">
        <f t="shared" si="3"/>
        <v>-14.043725521157224</v>
      </c>
      <c r="J31" s="7">
        <v>91935.753969275</v>
      </c>
      <c r="L31" s="3">
        <f t="shared" si="7"/>
        <v>-2.7235628356007013</v>
      </c>
      <c r="M31" s="4">
        <f t="shared" si="4"/>
        <v>-2.9221452458710662</v>
      </c>
      <c r="O31" s="7">
        <v>802758.10486750503</v>
      </c>
      <c r="Q31" s="3">
        <f t="shared" si="8"/>
        <v>-4.3667737182464084</v>
      </c>
      <c r="R31" s="4">
        <f t="shared" si="5"/>
        <v>-5.045665120547782</v>
      </c>
    </row>
    <row r="32" spans="1:18" ht="23.1" customHeight="1">
      <c r="C32" s="8">
        <v>3</v>
      </c>
      <c r="E32" s="7">
        <v>6819956.6206148705</v>
      </c>
      <c r="G32" s="3">
        <f t="shared" si="6"/>
        <v>-15.843189643550792</v>
      </c>
      <c r="H32" s="4">
        <f t="shared" si="3"/>
        <v>1.3013758344271098</v>
      </c>
      <c r="J32" s="7">
        <v>92555.105247059895</v>
      </c>
      <c r="L32" s="3">
        <f t="shared" si="7"/>
        <v>-2.8302914110128308</v>
      </c>
      <c r="M32" s="4">
        <f t="shared" si="4"/>
        <v>0.6736783580323813</v>
      </c>
      <c r="O32" s="7">
        <v>816032.14406972204</v>
      </c>
      <c r="Q32" s="3">
        <f t="shared" si="8"/>
        <v>-3.8733224632589769</v>
      </c>
      <c r="R32" s="4">
        <f t="shared" si="5"/>
        <v>1.6535540559142525</v>
      </c>
    </row>
    <row r="33" spans="1:18" ht="23.1" customHeight="1">
      <c r="C33" s="8">
        <v>4</v>
      </c>
      <c r="E33" s="7">
        <v>6970325.3504339298</v>
      </c>
      <c r="G33" s="3">
        <f t="shared" si="6"/>
        <v>-11.368837354279437</v>
      </c>
      <c r="H33" s="4">
        <f t="shared" si="3"/>
        <v>2.2048341094214052</v>
      </c>
      <c r="J33" s="7">
        <v>93790.778931012901</v>
      </c>
      <c r="L33" s="3">
        <f t="shared" si="7"/>
        <v>-1.3569805137036206</v>
      </c>
      <c r="M33" s="4">
        <f t="shared" si="4"/>
        <v>1.3350680987878283</v>
      </c>
      <c r="O33" s="7">
        <v>838949.78108795302</v>
      </c>
      <c r="Q33" s="3">
        <f t="shared" si="8"/>
        <v>-0.85431360941780055</v>
      </c>
      <c r="R33" s="4">
        <f t="shared" si="5"/>
        <v>2.8084233182207763</v>
      </c>
    </row>
    <row r="34" spans="1:18" ht="23.1" customHeight="1">
      <c r="A34" s="8">
        <v>2022</v>
      </c>
      <c r="C34" s="8">
        <v>1</v>
      </c>
      <c r="E34" s="7">
        <v>9165100.2463911306</v>
      </c>
      <c r="G34" s="3">
        <f t="shared" si="6"/>
        <v>17.016885580800633</v>
      </c>
      <c r="H34" s="4">
        <f t="shared" si="3"/>
        <v>31.48740963462442</v>
      </c>
      <c r="J34" s="7">
        <v>96713.281077874301</v>
      </c>
      <c r="L34" s="3">
        <f t="shared" si="7"/>
        <v>2.1225959207431311</v>
      </c>
      <c r="M34" s="4">
        <f t="shared" si="4"/>
        <v>3.1159802489869826</v>
      </c>
      <c r="O34" s="7">
        <v>906038.17877237499</v>
      </c>
      <c r="Q34" s="3">
        <f t="shared" si="8"/>
        <v>7.1708303149685237</v>
      </c>
      <c r="R34" s="4">
        <f t="shared" si="5"/>
        <v>7.9967119840500533</v>
      </c>
    </row>
    <row r="35" spans="1:18" ht="23.1" customHeight="1">
      <c r="C35" s="8">
        <v>2</v>
      </c>
      <c r="E35" s="7">
        <v>9430788.80066243</v>
      </c>
      <c r="G35" s="3">
        <f t="shared" si="6"/>
        <v>40.081811931654009</v>
      </c>
      <c r="H35" s="4">
        <f t="shared" si="3"/>
        <v>2.8989159652227148</v>
      </c>
      <c r="J35" s="7">
        <v>97196.656533263696</v>
      </c>
      <c r="L35" s="3">
        <f t="shared" si="7"/>
        <v>5.7223684332288194</v>
      </c>
      <c r="M35" s="4">
        <f t="shared" si="4"/>
        <v>0.49980256072603702</v>
      </c>
      <c r="O35" s="7">
        <v>920914.25880563504</v>
      </c>
      <c r="Q35" s="3">
        <f t="shared" si="8"/>
        <v>14.718774338333418</v>
      </c>
      <c r="R35" s="4">
        <f t="shared" si="5"/>
        <v>1.6418822497542118</v>
      </c>
    </row>
    <row r="36" spans="1:18" ht="23.1" customHeight="1">
      <c r="C36" s="8">
        <v>3</v>
      </c>
      <c r="E36" s="7">
        <v>9580882.3226570506</v>
      </c>
      <c r="G36" s="3">
        <f t="shared" si="6"/>
        <v>40.483039051841672</v>
      </c>
      <c r="H36" s="4">
        <f t="shared" si="3"/>
        <v>1.5915267022423185</v>
      </c>
      <c r="J36" s="7">
        <v>97779.836472463197</v>
      </c>
      <c r="L36" s="3">
        <f t="shared" si="7"/>
        <v>5.6449951749898419</v>
      </c>
      <c r="M36" s="4">
        <f t="shared" si="4"/>
        <v>0.59999999999991172</v>
      </c>
      <c r="O36" s="7">
        <v>927626.83924974198</v>
      </c>
      <c r="Q36" s="3">
        <f t="shared" si="8"/>
        <v>13.675281787733763</v>
      </c>
      <c r="R36" s="4">
        <f t="shared" si="5"/>
        <v>0.72890395386131512</v>
      </c>
    </row>
    <row r="37" spans="1:18" ht="23.1" customHeight="1">
      <c r="C37" s="8">
        <v>4</v>
      </c>
      <c r="E37" s="7">
        <v>10022911.005801501</v>
      </c>
      <c r="G37" s="3">
        <f t="shared" si="6"/>
        <v>43.794019674813825</v>
      </c>
      <c r="H37" s="4">
        <f t="shared" si="3"/>
        <v>4.6136531924531932</v>
      </c>
      <c r="J37" s="7">
        <v>98268.735654825505</v>
      </c>
      <c r="L37" s="3">
        <f t="shared" si="7"/>
        <v>4.7744104216325356</v>
      </c>
      <c r="M37" s="4">
        <f t="shared" si="4"/>
        <v>0.49999999999998934</v>
      </c>
      <c r="O37" s="7">
        <v>939564.88863711595</v>
      </c>
      <c r="Q37" s="3">
        <f t="shared" si="8"/>
        <v>11.99298334862009</v>
      </c>
      <c r="R37" s="4">
        <f t="shared" si="5"/>
        <v>1.2869452329591358</v>
      </c>
    </row>
    <row r="38" spans="1:18" ht="23.1" customHeight="1">
      <c r="A38" s="8">
        <v>2023</v>
      </c>
      <c r="C38" s="8">
        <v>1</v>
      </c>
      <c r="E38" s="7">
        <v>9964821.6327399593</v>
      </c>
      <c r="G38" s="3">
        <f t="shared" si="6"/>
        <v>8.7257243767053119</v>
      </c>
      <c r="H38" s="4">
        <f t="shared" si="3"/>
        <v>-0.57956588687575472</v>
      </c>
      <c r="J38" s="7">
        <v>98557</v>
      </c>
      <c r="L38" s="3">
        <f t="shared" si="7"/>
        <v>1.9063761476990182</v>
      </c>
      <c r="M38" s="4">
        <f t="shared" si="4"/>
        <v>0.29334288596836178</v>
      </c>
      <c r="O38" s="7">
        <v>943139.16878289799</v>
      </c>
      <c r="Q38" s="3">
        <f t="shared" si="8"/>
        <v>4.0948594529198079</v>
      </c>
      <c r="R38" s="4">
        <f t="shared" si="5"/>
        <v>0.38041865857361135</v>
      </c>
    </row>
    <row r="39" spans="1:18" ht="23.1" customHeight="1">
      <c r="C39" s="8">
        <v>2</v>
      </c>
      <c r="E39" s="7">
        <v>10017663.5399819</v>
      </c>
      <c r="G39" s="3">
        <f t="shared" si="6"/>
        <v>6.2229655623106117</v>
      </c>
      <c r="H39" s="4">
        <f t="shared" si="3"/>
        <v>0.53028452680301541</v>
      </c>
      <c r="J39" s="7">
        <v>98957.628594669906</v>
      </c>
      <c r="L39" s="3">
        <f t="shared" si="7"/>
        <v>1.8117619722891831</v>
      </c>
      <c r="M39" s="4">
        <f t="shared" si="4"/>
        <v>0.40649430752752735</v>
      </c>
      <c r="O39" s="7">
        <v>950482.91915159102</v>
      </c>
      <c r="Q39" s="3">
        <f t="shared" si="8"/>
        <v>3.2107940628810061</v>
      </c>
      <c r="R39" s="4">
        <f t="shared" si="5"/>
        <v>0.77864970640229014</v>
      </c>
    </row>
    <row r="40" spans="1:18" ht="23.1" customHeight="1">
      <c r="C40" s="8">
        <v>3</v>
      </c>
      <c r="E40" s="7">
        <v>10419307.263843</v>
      </c>
      <c r="G40" s="3">
        <f t="shared" si="6"/>
        <v>8.7510201352043246</v>
      </c>
      <c r="H40" s="4">
        <f t="shared" si="3"/>
        <v>4.0093552978504698</v>
      </c>
      <c r="J40" s="7">
        <v>99247</v>
      </c>
      <c r="L40" s="3">
        <f t="shared" si="7"/>
        <v>1.5004765608807258</v>
      </c>
      <c r="M40" s="4">
        <f t="shared" si="4"/>
        <v>0.29241950260889826</v>
      </c>
      <c r="O40" s="7">
        <v>954484.08784216002</v>
      </c>
      <c r="Q40" s="3">
        <f t="shared" si="8"/>
        <v>2.8952642868914857</v>
      </c>
      <c r="R40" s="4">
        <f t="shared" si="5"/>
        <v>0.42096166169303117</v>
      </c>
    </row>
    <row r="41" spans="1:18" ht="23.1" customHeight="1">
      <c r="C41" s="8">
        <v>4</v>
      </c>
      <c r="E41" s="7">
        <v>10844519.5932361</v>
      </c>
      <c r="G41" s="3">
        <f t="shared" si="6"/>
        <v>8.1973050240497169</v>
      </c>
      <c r="H41" s="4">
        <f t="shared" si="3"/>
        <v>4.081003838601327</v>
      </c>
      <c r="J41" s="7">
        <v>99646</v>
      </c>
      <c r="L41" s="3">
        <f t="shared" si="7"/>
        <v>1.4015285085301254</v>
      </c>
      <c r="M41" s="4">
        <f t="shared" si="4"/>
        <v>0.40202726530775834</v>
      </c>
      <c r="O41" s="7">
        <v>966700.68092926405</v>
      </c>
      <c r="Q41" s="3">
        <f t="shared" si="8"/>
        <v>2.8881232813531277</v>
      </c>
      <c r="R41" s="4">
        <f t="shared" si="5"/>
        <v>1.2799158459228632</v>
      </c>
    </row>
    <row r="42" spans="1:18" ht="23.1" customHeight="1">
      <c r="A42" s="8">
        <v>2024</v>
      </c>
      <c r="C42" s="8">
        <v>1</v>
      </c>
      <c r="E42" s="7">
        <v>11014202.040999999</v>
      </c>
      <c r="G42" s="3">
        <f t="shared" si="6"/>
        <v>10.530849893110418</v>
      </c>
      <c r="H42" s="4">
        <f t="shared" si="3"/>
        <v>1.5646838599446378</v>
      </c>
      <c r="J42" s="7">
        <v>99770</v>
      </c>
      <c r="L42" s="3">
        <f t="shared" si="7"/>
        <v>1.2307598648497731</v>
      </c>
      <c r="M42" s="4">
        <f t="shared" si="4"/>
        <v>0.12444051943880652</v>
      </c>
      <c r="O42" s="7">
        <v>1002597.572</v>
      </c>
      <c r="Q42" s="3">
        <f t="shared" si="8"/>
        <v>6.3043085458779125</v>
      </c>
      <c r="R42" s="4">
        <f t="shared" si="5"/>
        <v>3.7133408281278202</v>
      </c>
    </row>
    <row r="43" spans="1:18" ht="23.1" customHeight="1">
      <c r="C43" s="8">
        <v>2</v>
      </c>
      <c r="E43" s="7">
        <v>11258256.538651699</v>
      </c>
      <c r="G43" s="3">
        <f t="shared" si="6"/>
        <v>12.384055360997293</v>
      </c>
      <c r="H43" s="4">
        <f t="shared" si="3"/>
        <v>2.2158164226806054</v>
      </c>
      <c r="J43" s="7">
        <v>99845</v>
      </c>
      <c r="L43" s="3">
        <f t="shared" si="7"/>
        <v>0.89671854300870102</v>
      </c>
      <c r="M43" s="4">
        <f t="shared" si="4"/>
        <v>7.5172897664632643E-2</v>
      </c>
      <c r="O43" s="7">
        <v>1024884.40589049</v>
      </c>
      <c r="Q43" s="3">
        <f t="shared" si="8"/>
        <v>7.8277563162640007</v>
      </c>
      <c r="R43" s="4">
        <f t="shared" si="5"/>
        <v>2.2229092222946223</v>
      </c>
    </row>
    <row r="44" spans="1:18" ht="23.1" customHeight="1">
      <c r="C44" s="8">
        <v>3</v>
      </c>
      <c r="E44" s="7">
        <v>11994867.239522099</v>
      </c>
      <c r="G44" s="3">
        <f t="shared" si="6"/>
        <v>15.121542495887375</v>
      </c>
      <c r="H44" s="4">
        <f t="shared" si="3"/>
        <v>6.5428487825044401</v>
      </c>
      <c r="J44" s="7">
        <v>99965</v>
      </c>
      <c r="L44" s="3">
        <f t="shared" si="7"/>
        <v>0.72344756012776568</v>
      </c>
      <c r="M44" s="4">
        <f t="shared" si="4"/>
        <v>0.120186288747548</v>
      </c>
      <c r="O44" s="7">
        <v>1044738</v>
      </c>
      <c r="Q44" s="3">
        <f t="shared" si="8"/>
        <v>9.4557796517991797</v>
      </c>
      <c r="R44" s="4">
        <f t="shared" si="5"/>
        <v>1.9371544727778245</v>
      </c>
    </row>
    <row r="45" spans="1:18" ht="23.1" customHeight="1">
      <c r="C45" s="8">
        <v>4</v>
      </c>
      <c r="E45" s="7">
        <v>12394063</v>
      </c>
      <c r="G45" s="3">
        <f t="shared" si="6"/>
        <v>14.288723381811907</v>
      </c>
      <c r="H45" s="4">
        <f t="shared" si="3"/>
        <v>3.3280548463478166</v>
      </c>
      <c r="J45" s="7">
        <v>100218</v>
      </c>
      <c r="L45" s="3">
        <f t="shared" si="7"/>
        <v>0.57403207354034258</v>
      </c>
      <c r="M45" s="4">
        <f t="shared" si="4"/>
        <v>0.25308858100334675</v>
      </c>
      <c r="O45" s="7">
        <v>1056352.6910000001</v>
      </c>
      <c r="Q45" s="3">
        <f t="shared" si="8"/>
        <v>9.274019542900902</v>
      </c>
      <c r="R45" s="4">
        <f t="shared" si="5"/>
        <v>1.1117324152084107</v>
      </c>
    </row>
    <row r="46" spans="1:18" ht="23.1" customHeight="1">
      <c r="A46" s="8">
        <v>2025</v>
      </c>
      <c r="C46" s="62">
        <v>1</v>
      </c>
      <c r="E46" s="7">
        <v>12500723.6170504</v>
      </c>
      <c r="G46" s="3">
        <f t="shared" si="6"/>
        <v>13.496407370383023</v>
      </c>
      <c r="H46" s="4">
        <f t="shared" si="3"/>
        <v>0.86057830309882455</v>
      </c>
      <c r="J46" s="7">
        <v>100359</v>
      </c>
      <c r="L46" s="3">
        <f t="shared" si="7"/>
        <v>0.59035782299288186</v>
      </c>
      <c r="M46" s="4">
        <f t="shared" si="4"/>
        <v>0.14069328863077768</v>
      </c>
      <c r="O46" s="7">
        <v>1088561</v>
      </c>
      <c r="Q46" s="3">
        <f t="shared" si="8"/>
        <v>8.5740710331582584</v>
      </c>
      <c r="R46" s="4">
        <f t="shared" si="5"/>
        <v>3.0490109292484302</v>
      </c>
    </row>
    <row r="47" spans="1:18" ht="23.1" customHeight="1">
      <c r="A47" s="61"/>
      <c r="B47" s="13"/>
      <c r="C47" s="61">
        <v>2</v>
      </c>
      <c r="D47" s="13"/>
      <c r="E47" s="64">
        <v>12589237.259939024</v>
      </c>
      <c r="F47" s="13"/>
      <c r="G47" s="65">
        <f t="shared" si="6"/>
        <v>11.822263213827288</v>
      </c>
      <c r="H47" s="4">
        <f t="shared" si="3"/>
        <v>0.70806815349389041</v>
      </c>
      <c r="I47" s="13"/>
      <c r="J47" s="64">
        <v>100378</v>
      </c>
      <c r="K47" s="13"/>
      <c r="L47" s="65">
        <f t="shared" si="7"/>
        <v>0.53382743252041731</v>
      </c>
      <c r="M47" s="102">
        <f t="shared" si="4"/>
        <v>1.8932033997942632E-2</v>
      </c>
      <c r="N47" s="13"/>
      <c r="O47" s="64">
        <v>1111642.8299931148</v>
      </c>
      <c r="P47" s="66"/>
      <c r="Q47" s="65">
        <f t="shared" si="8"/>
        <v>8.4651911575572392</v>
      </c>
      <c r="R47" s="4">
        <f t="shared" si="5"/>
        <v>2.1203983968849593</v>
      </c>
    </row>
    <row r="48" spans="1:18" ht="23.1" customHeight="1">
      <c r="A48" s="72"/>
      <c r="B48" s="13"/>
      <c r="C48" s="72">
        <v>3</v>
      </c>
      <c r="D48" s="13"/>
      <c r="E48" s="64">
        <v>12929944.140000001</v>
      </c>
      <c r="F48" s="13"/>
      <c r="G48" s="65">
        <f t="shared" ref="G48" si="9">(E48/E44-1)*100</f>
        <v>7.7956419342174899</v>
      </c>
      <c r="H48" s="4">
        <f t="shared" ref="H48" si="10">(E48/E47-1)*100</f>
        <v>2.7063345699676278</v>
      </c>
      <c r="I48" s="13"/>
      <c r="J48" s="64">
        <v>100474</v>
      </c>
      <c r="K48" s="13"/>
      <c r="L48" s="65">
        <f t="shared" ref="L48" si="11">(J48/J44-1)*100</f>
        <v>0.50917821237432825</v>
      </c>
      <c r="M48" s="4">
        <f t="shared" ref="M48" si="12">(J48/J47-1)*100</f>
        <v>9.5638486520943644E-2</v>
      </c>
      <c r="N48" s="13"/>
      <c r="O48" s="64">
        <v>1124821.9010000001</v>
      </c>
      <c r="P48" s="66"/>
      <c r="Q48" s="65">
        <f t="shared" ref="Q48" si="13">(O48/O44-1)*100</f>
        <v>7.6654530609588267</v>
      </c>
      <c r="R48" s="4">
        <f t="shared" ref="R48" si="14">(O48/O47-1)*100</f>
        <v>1.18554904968593</v>
      </c>
    </row>
    <row r="49" spans="1:18" ht="23.1" customHeight="1" thickBot="1">
      <c r="A49" s="27"/>
      <c r="B49" s="23"/>
      <c r="C49" s="27" t="s">
        <v>121</v>
      </c>
      <c r="D49" s="23"/>
      <c r="E49" s="24">
        <v>13375749.977073273</v>
      </c>
      <c r="F49" s="23"/>
      <c r="G49" s="81">
        <f t="shared" ref="G49" si="15">(E49/E45-1)*100</f>
        <v>7.9206227778031435</v>
      </c>
      <c r="H49" s="76">
        <f t="shared" ref="H49" si="16">(E49/E48-1)*100</f>
        <v>3.4478558626879874</v>
      </c>
      <c r="I49" s="23"/>
      <c r="J49" s="24">
        <v>100487.40012033684</v>
      </c>
      <c r="K49" s="23"/>
      <c r="L49" s="76">
        <f t="shared" ref="L49" si="17">(J49/J45-1)*100</f>
        <v>0.26881410558665664</v>
      </c>
      <c r="M49" s="75">
        <f t="shared" ref="M49" si="18">(J49/J48-1)*100</f>
        <v>1.3336903414651324E-2</v>
      </c>
      <c r="N49" s="23"/>
      <c r="O49" s="24">
        <v>1143789.6436187925</v>
      </c>
      <c r="P49" s="25"/>
      <c r="Q49" s="76">
        <f t="shared" ref="Q49" si="19">(O49/O45-1)*100</f>
        <v>8.277249952950827</v>
      </c>
      <c r="R49" s="76">
        <f t="shared" ref="R49" si="20">(O49/O48-1)*100</f>
        <v>1.686288522825663</v>
      </c>
    </row>
  </sheetData>
  <sheetProtection algorithmName="SHA-512" hashValue="kQ9YPGElV8K0AnMgS/7DSllskxS3ENezM6yLbhs7pqQoMP2J2nbdqIs6GkZ/JTuprZDfor07klEI6OLzxfXiQw==" saltValue="hySBkhAK/KUGsEo+F0TNE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&amp;C&amp;"Arial,Bold"&amp;[50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FC88-001A-4BEC-B8E6-1ABAEB445743}">
  <sheetPr codeName="Sheet39">
    <tabColor rgb="FF00B0F0"/>
  </sheetPr>
  <dimension ref="A2:S49"/>
  <sheetViews>
    <sheetView view="pageBreakPreview" zoomScale="70" zoomScaleNormal="100" zoomScaleSheetLayoutView="70" workbookViewId="0">
      <pane ySplit="12" topLeftCell="A40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98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99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12170075.209159439</v>
      </c>
      <c r="F14" s="5"/>
      <c r="G14" s="29"/>
      <c r="H14" s="5"/>
      <c r="I14" s="5"/>
      <c r="J14" s="34">
        <f>J25</f>
        <v>132096</v>
      </c>
      <c r="K14" s="5"/>
      <c r="L14" s="29"/>
      <c r="M14" s="5"/>
      <c r="N14" s="5"/>
      <c r="O14" s="34">
        <f>+O22+O23+O24+O25</f>
        <v>2060754.9586070948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8652562.6102075204</v>
      </c>
      <c r="F15" s="5"/>
      <c r="G15" s="29">
        <f t="shared" ref="G15:G16" si="0">((E15/E14)-1)*100</f>
        <v>-28.902965170704697</v>
      </c>
      <c r="H15" s="5"/>
      <c r="I15" s="5"/>
      <c r="J15" s="34">
        <f>J29</f>
        <v>120519</v>
      </c>
      <c r="K15" s="5"/>
      <c r="L15" s="29">
        <f t="shared" ref="L15:L16" si="1">((J15/J14)-1)*100</f>
        <v>-8.7640806686046453</v>
      </c>
      <c r="M15" s="5"/>
      <c r="N15" s="5"/>
      <c r="O15" s="34">
        <f>+O26+O27+O28+O29</f>
        <v>1839432.6529468531</v>
      </c>
      <c r="P15" s="1"/>
      <c r="Q15" s="29">
        <f t="shared" ref="Q15:Q16" si="2">((O15/O14)-1)*100</f>
        <v>-10.739865248696912</v>
      </c>
      <c r="R15" s="5"/>
    </row>
    <row r="16" spans="1:19" ht="23.1" customHeight="1">
      <c r="A16" s="8">
        <v>2021</v>
      </c>
      <c r="E16" s="34">
        <f>+E30+E31+E32+E33</f>
        <v>7211430.6851389799</v>
      </c>
      <c r="F16" s="5"/>
      <c r="G16" s="29">
        <f t="shared" si="0"/>
        <v>-16.655550384211281</v>
      </c>
      <c r="H16" s="5"/>
      <c r="I16" s="5"/>
      <c r="J16" s="34">
        <f>J33</f>
        <v>115381</v>
      </c>
      <c r="K16" s="5"/>
      <c r="L16" s="29">
        <f t="shared" si="1"/>
        <v>-4.2632282046814236</v>
      </c>
      <c r="M16" s="5"/>
      <c r="N16" s="5"/>
      <c r="O16" s="34">
        <f>+O30+O31+O32+O33</f>
        <v>1663854.5957727761</v>
      </c>
      <c r="P16" s="1"/>
      <c r="Q16" s="29">
        <f t="shared" si="2"/>
        <v>-9.545228899399671</v>
      </c>
      <c r="R16" s="5"/>
    </row>
    <row r="17" spans="1:18" ht="23.1" customHeight="1">
      <c r="A17" s="8">
        <v>2022</v>
      </c>
      <c r="E17" s="34">
        <f>+E34+E35+E36+E37</f>
        <v>8661756.7157815807</v>
      </c>
      <c r="F17" s="5"/>
      <c r="G17" s="29">
        <f>((E17/E16)-1)*100</f>
        <v>20.111488190982318</v>
      </c>
      <c r="H17" s="5"/>
      <c r="I17" s="5"/>
      <c r="J17" s="34">
        <f>J37</f>
        <v>117943</v>
      </c>
      <c r="K17" s="5"/>
      <c r="L17" s="29">
        <f>((J17/J16)-1)*100</f>
        <v>2.2204695747133352</v>
      </c>
      <c r="M17" s="5"/>
      <c r="N17" s="5"/>
      <c r="O17" s="34">
        <f>+O34+O35+O36+O37</f>
        <v>1701810.8806464109</v>
      </c>
      <c r="P17" s="1"/>
      <c r="Q17" s="29">
        <f>((O17/O16)-1)*100</f>
        <v>2.2812260740852741</v>
      </c>
      <c r="R17" s="5"/>
    </row>
    <row r="18" spans="1:18" ht="23.1" customHeight="1">
      <c r="A18" s="8">
        <v>2023</v>
      </c>
      <c r="E18" s="34">
        <f>+E38+E39+E40+E41</f>
        <v>9264092.4593180902</v>
      </c>
      <c r="F18" s="5"/>
      <c r="G18" s="29">
        <f>((E18/E17)-1)*100</f>
        <v>6.953967460654531</v>
      </c>
      <c r="H18" s="5"/>
      <c r="I18" s="5"/>
      <c r="J18" s="34">
        <f>J41</f>
        <v>118236</v>
      </c>
      <c r="K18" s="5"/>
      <c r="L18" s="29">
        <f>((J18/J17)-1)*100</f>
        <v>0.24842508669442598</v>
      </c>
      <c r="M18" s="5"/>
      <c r="N18" s="5"/>
      <c r="O18" s="34">
        <f>+O38+O39+O40+O41</f>
        <v>1764468.839631631</v>
      </c>
      <c r="P18" s="1"/>
      <c r="Q18" s="29">
        <f>((O18/O17)-1)*100</f>
        <v>3.6818403089196483</v>
      </c>
      <c r="R18" s="5"/>
    </row>
    <row r="19" spans="1:18" ht="23.1" customHeight="1">
      <c r="A19" s="8">
        <v>2024</v>
      </c>
      <c r="E19" s="34">
        <f>+E42+E43+E44+E45</f>
        <v>10027546.165586378</v>
      </c>
      <c r="F19" s="5"/>
      <c r="G19" s="29">
        <f>((E19/E18)-1)*100</f>
        <v>8.2409983451793511</v>
      </c>
      <c r="H19" s="5"/>
      <c r="I19" s="5"/>
      <c r="J19" s="34">
        <f>J45</f>
        <v>121395</v>
      </c>
      <c r="K19" s="5"/>
      <c r="L19" s="29">
        <f>((J19/J18)-1)*100</f>
        <v>2.6717750938800355</v>
      </c>
      <c r="M19" s="5"/>
      <c r="N19" s="5"/>
      <c r="O19" s="34">
        <f>+O42+O43+O44+O45</f>
        <v>1850743.426817036</v>
      </c>
      <c r="P19" s="1"/>
      <c r="Q19" s="29">
        <f>((O19/O18)-1)*100</f>
        <v>4.889550058782377</v>
      </c>
      <c r="R19" s="5"/>
    </row>
    <row r="20" spans="1:18" ht="23.1" customHeight="1">
      <c r="A20" s="73">
        <v>2025</v>
      </c>
      <c r="C20" s="73"/>
      <c r="E20" s="34">
        <f>+E46+E47+E48+E49</f>
        <v>11174563.356159322</v>
      </c>
      <c r="F20" s="5"/>
      <c r="G20" s="29">
        <f>((E20/E19)-1)*100</f>
        <v>11.438662775838427</v>
      </c>
      <c r="H20" s="5"/>
      <c r="I20" s="5"/>
      <c r="J20" s="34">
        <f>J49</f>
        <v>125623</v>
      </c>
      <c r="K20" s="5"/>
      <c r="L20" s="29">
        <f>((J20/J19)-1)*100</f>
        <v>3.4828452572181812</v>
      </c>
      <c r="M20" s="5"/>
      <c r="N20" s="5"/>
      <c r="O20" s="34">
        <f>+O46+O47+O48+O49</f>
        <v>1979025.1811556793</v>
      </c>
      <c r="P20" s="1"/>
      <c r="Q20" s="29">
        <f>((O20/O19)-1)*100</f>
        <v>6.9313634985734396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2954761.70018462</v>
      </c>
      <c r="G22" s="3">
        <f>(E22/E16-1)*100</f>
        <v>-59.026692078263032</v>
      </c>
      <c r="H22" s="4">
        <f>(E22/E19-1)*100</f>
        <v>-70.533551764387866</v>
      </c>
      <c r="J22" s="7">
        <v>127167</v>
      </c>
      <c r="L22" s="3">
        <f>(J22/J16-1)*100</f>
        <v>10.21485339873982</v>
      </c>
      <c r="M22" s="4">
        <f>(J22/J19-1)*100</f>
        <v>4.7547263066847867</v>
      </c>
      <c r="O22" s="7">
        <v>501392.40454725601</v>
      </c>
      <c r="Q22" s="3">
        <f>(O22/O16-1)*100</f>
        <v>-69.865611705427625</v>
      </c>
      <c r="R22" s="4">
        <f>(O22/O19-1)*100</f>
        <v>-72.908594606786437</v>
      </c>
    </row>
    <row r="23" spans="1:18" ht="23.1" hidden="1" customHeight="1">
      <c r="C23" s="8">
        <v>2</v>
      </c>
      <c r="E23" s="7">
        <v>2991648.8184972401</v>
      </c>
      <c r="G23" s="3">
        <f>(E23/E17-1)*100</f>
        <v>-65.461407926102282</v>
      </c>
      <c r="H23" s="4">
        <f t="shared" ref="H23:H47" si="3">(E23/E22-1)*100</f>
        <v>1.2483957102298771</v>
      </c>
      <c r="J23" s="7">
        <v>128493</v>
      </c>
      <c r="L23" s="3">
        <f>(J23/J17-1)*100</f>
        <v>8.9449988553792927</v>
      </c>
      <c r="M23" s="4">
        <f t="shared" ref="M23:M47" si="4">(J23/J22-1)*100</f>
        <v>1.0427233480384102</v>
      </c>
      <c r="O23" s="7">
        <v>510864.60766152799</v>
      </c>
      <c r="Q23" s="3">
        <f>(O23/O17-1)*100</f>
        <v>-69.981117557111716</v>
      </c>
      <c r="R23" s="4">
        <f t="shared" ref="R23:R47" si="5">(O23/O22-1)*100</f>
        <v>1.8891796182722631</v>
      </c>
    </row>
    <row r="24" spans="1:18" ht="23.1" hidden="1" customHeight="1">
      <c r="C24" s="8">
        <v>3</v>
      </c>
      <c r="E24" s="7">
        <v>3067661.77029701</v>
      </c>
      <c r="G24" s="3">
        <f>(E24/E18-1)*100</f>
        <v>-66.886537631525172</v>
      </c>
      <c r="H24" s="4">
        <f t="shared" si="3"/>
        <v>2.5408380599281966</v>
      </c>
      <c r="J24" s="7">
        <v>130301</v>
      </c>
      <c r="L24" s="3">
        <f>(J24/J18-1)*100</f>
        <v>10.2041679353158</v>
      </c>
      <c r="M24" s="4">
        <f t="shared" si="4"/>
        <v>1.4070805413524567</v>
      </c>
      <c r="O24" s="7">
        <v>519871.20945817098</v>
      </c>
      <c r="Q24" s="3">
        <f>(O24/O18-1)*100</f>
        <v>-70.536673826061744</v>
      </c>
      <c r="R24" s="4">
        <f t="shared" si="5"/>
        <v>1.7630115027679194</v>
      </c>
    </row>
    <row r="25" spans="1:18" ht="23.1" hidden="1" customHeight="1">
      <c r="C25" s="8">
        <v>4</v>
      </c>
      <c r="E25" s="7">
        <v>3156002.9201805699</v>
      </c>
      <c r="G25" s="3">
        <f>(E25/E19-1)*100</f>
        <v>-68.526667760337176</v>
      </c>
      <c r="H25" s="4">
        <f t="shared" si="3"/>
        <v>2.8797552174406382</v>
      </c>
      <c r="J25" s="7">
        <v>132096</v>
      </c>
      <c r="L25" s="3">
        <f>(J25/J19-1)*100</f>
        <v>8.8150253305325563</v>
      </c>
      <c r="M25" s="4">
        <f t="shared" si="4"/>
        <v>1.3775796041473276</v>
      </c>
      <c r="O25" s="7">
        <v>528626.73694014002</v>
      </c>
      <c r="Q25" s="3">
        <f>(O25/O19-1)*100</f>
        <v>-71.437059871162802</v>
      </c>
      <c r="R25" s="4">
        <f t="shared" si="5"/>
        <v>1.6841724109119882</v>
      </c>
    </row>
    <row r="26" spans="1:18" ht="23.1" customHeight="1">
      <c r="A26" s="8">
        <v>2020</v>
      </c>
      <c r="C26" s="8">
        <v>1</v>
      </c>
      <c r="E26" s="7">
        <v>3020378.3612534702</v>
      </c>
      <c r="G26" s="3">
        <f t="shared" ref="G26:G47" si="6">(E26/E22-1)*100</f>
        <v>2.2207090698634024</v>
      </c>
      <c r="H26" s="4">
        <f t="shared" si="3"/>
        <v>-4.2973521367762224</v>
      </c>
      <c r="J26" s="7">
        <v>128850</v>
      </c>
      <c r="L26" s="3">
        <f t="shared" ref="L26:L47" si="7">(J26/J22-1)*100</f>
        <v>1.3234565571256685</v>
      </c>
      <c r="M26" s="4">
        <f t="shared" si="4"/>
        <v>-2.4573037790697638</v>
      </c>
      <c r="O26" s="7">
        <v>505637.47583459702</v>
      </c>
      <c r="Q26" s="3">
        <f t="shared" ref="Q26:Q47" si="8">(O26/O22-1)*100</f>
        <v>0.84665648080053391</v>
      </c>
      <c r="R26" s="4">
        <f t="shared" si="5"/>
        <v>-4.3488646144938077</v>
      </c>
    </row>
    <row r="27" spans="1:18" ht="23.1" customHeight="1">
      <c r="C27" s="8">
        <v>2</v>
      </c>
      <c r="E27" s="7">
        <v>1453921.59377739</v>
      </c>
      <c r="G27" s="3">
        <f t="shared" si="6"/>
        <v>-51.400659569804674</v>
      </c>
      <c r="H27" s="4">
        <f t="shared" si="3"/>
        <v>-51.862931729718589</v>
      </c>
      <c r="J27" s="7">
        <v>120391</v>
      </c>
      <c r="L27" s="3">
        <f t="shared" si="7"/>
        <v>-6.3054018506844773</v>
      </c>
      <c r="M27" s="4">
        <f t="shared" si="4"/>
        <v>-6.5649980597594082</v>
      </c>
      <c r="O27" s="7">
        <v>436056.61708729598</v>
      </c>
      <c r="Q27" s="3">
        <f t="shared" si="8"/>
        <v>-14.64340834192136</v>
      </c>
      <c r="R27" s="4">
        <f t="shared" si="5"/>
        <v>-13.761016948447502</v>
      </c>
    </row>
    <row r="28" spans="1:18" ht="23.1" customHeight="1">
      <c r="C28" s="8">
        <v>3</v>
      </c>
      <c r="E28" s="7">
        <v>2076150.9210566699</v>
      </c>
      <c r="G28" s="3">
        <f t="shared" si="6"/>
        <v>-32.321387541506652</v>
      </c>
      <c r="H28" s="4">
        <f t="shared" si="3"/>
        <v>42.796621904671262</v>
      </c>
      <c r="J28" s="7">
        <v>121599</v>
      </c>
      <c r="L28" s="3">
        <f t="shared" si="7"/>
        <v>-6.678383128295251</v>
      </c>
      <c r="M28" s="4">
        <f t="shared" si="4"/>
        <v>1.0033972639150734</v>
      </c>
      <c r="O28" s="7">
        <v>453532.33577835199</v>
      </c>
      <c r="Q28" s="3">
        <f t="shared" si="8"/>
        <v>-12.760636186981733</v>
      </c>
      <c r="R28" s="4">
        <f t="shared" si="5"/>
        <v>4.0076719412693862</v>
      </c>
    </row>
    <row r="29" spans="1:18" ht="23.1" customHeight="1">
      <c r="C29" s="8">
        <v>4</v>
      </c>
      <c r="E29" s="7">
        <v>2102111.7341199899</v>
      </c>
      <c r="G29" s="3">
        <f t="shared" si="6"/>
        <v>-33.393225947974784</v>
      </c>
      <c r="H29" s="4">
        <f t="shared" si="3"/>
        <v>1.2504299567059896</v>
      </c>
      <c r="J29" s="7">
        <v>120519</v>
      </c>
      <c r="L29" s="3">
        <f t="shared" si="7"/>
        <v>-8.7640806686046453</v>
      </c>
      <c r="M29" s="4">
        <f t="shared" si="4"/>
        <v>-0.88816519872696453</v>
      </c>
      <c r="O29" s="7">
        <v>444206.22424660798</v>
      </c>
      <c r="Q29" s="3">
        <f t="shared" si="8"/>
        <v>-15.969777310581158</v>
      </c>
      <c r="R29" s="4">
        <f t="shared" si="5"/>
        <v>-2.0563278064260948</v>
      </c>
    </row>
    <row r="30" spans="1:18" ht="23.1" customHeight="1">
      <c r="A30" s="8">
        <v>2021</v>
      </c>
      <c r="C30" s="8">
        <v>1</v>
      </c>
      <c r="E30" s="7">
        <v>1993902.7109980399</v>
      </c>
      <c r="G30" s="3">
        <f t="shared" si="6"/>
        <v>-33.985002125013189</v>
      </c>
      <c r="H30" s="4">
        <f t="shared" si="3"/>
        <v>-5.1476342273142572</v>
      </c>
      <c r="J30" s="7">
        <v>119752</v>
      </c>
      <c r="L30" s="3">
        <f t="shared" si="7"/>
        <v>-7.0609235545207589</v>
      </c>
      <c r="M30" s="4">
        <f t="shared" si="4"/>
        <v>-0.6364141753582464</v>
      </c>
      <c r="O30" s="7">
        <v>434793.209149984</v>
      </c>
      <c r="Q30" s="3">
        <f t="shared" si="8"/>
        <v>-14.010881327116554</v>
      </c>
      <c r="R30" s="4">
        <f t="shared" si="5"/>
        <v>-2.1190642055024855</v>
      </c>
    </row>
    <row r="31" spans="1:18" ht="23.1" customHeight="1">
      <c r="C31" s="8">
        <v>2</v>
      </c>
      <c r="E31" s="7">
        <v>1778487.9835518701</v>
      </c>
      <c r="G31" s="3">
        <f t="shared" si="6"/>
        <v>22.323513947628637</v>
      </c>
      <c r="H31" s="4">
        <f t="shared" si="3"/>
        <v>-10.803672930378072</v>
      </c>
      <c r="J31" s="7">
        <v>115058</v>
      </c>
      <c r="L31" s="3">
        <f t="shared" si="7"/>
        <v>-4.4297331195853555</v>
      </c>
      <c r="M31" s="4">
        <f t="shared" si="4"/>
        <v>-3.9197675195403847</v>
      </c>
      <c r="O31" s="7">
        <v>418302.00125472102</v>
      </c>
      <c r="Q31" s="3">
        <f t="shared" si="8"/>
        <v>-4.0716308701309263</v>
      </c>
      <c r="R31" s="4">
        <f t="shared" si="5"/>
        <v>-3.792885341402441</v>
      </c>
    </row>
    <row r="32" spans="1:18" ht="23.1" customHeight="1">
      <c r="C32" s="8">
        <v>3</v>
      </c>
      <c r="E32" s="7">
        <v>1633306.59369855</v>
      </c>
      <c r="G32" s="3">
        <f t="shared" si="6"/>
        <v>-21.330064344875833</v>
      </c>
      <c r="H32" s="4">
        <f t="shared" si="3"/>
        <v>-8.163192059547919</v>
      </c>
      <c r="J32" s="7">
        <v>113580</v>
      </c>
      <c r="L32" s="3">
        <f t="shared" si="7"/>
        <v>-6.5946266005477039</v>
      </c>
      <c r="M32" s="4">
        <f t="shared" si="4"/>
        <v>-1.2845695214587449</v>
      </c>
      <c r="O32" s="7">
        <v>403174.06808406999</v>
      </c>
      <c r="Q32" s="3">
        <f t="shared" si="8"/>
        <v>-11.103567203837217</v>
      </c>
      <c r="R32" s="4">
        <f t="shared" si="5"/>
        <v>-3.6165098721196443</v>
      </c>
    </row>
    <row r="33" spans="1:18" ht="23.1" customHeight="1">
      <c r="C33" s="8">
        <v>4</v>
      </c>
      <c r="E33" s="7">
        <v>1805733.3968905199</v>
      </c>
      <c r="G33" s="3">
        <f t="shared" si="6"/>
        <v>-14.099076296415014</v>
      </c>
      <c r="H33" s="4">
        <f t="shared" si="3"/>
        <v>10.556915882003338</v>
      </c>
      <c r="J33" s="7">
        <v>115381</v>
      </c>
      <c r="L33" s="3">
        <f t="shared" si="7"/>
        <v>-4.2632282046814236</v>
      </c>
      <c r="M33" s="4">
        <f t="shared" si="4"/>
        <v>1.5856664905793183</v>
      </c>
      <c r="O33" s="7">
        <v>407585.31728400098</v>
      </c>
      <c r="Q33" s="3">
        <f t="shared" si="8"/>
        <v>-8.244122878898775</v>
      </c>
      <c r="R33" s="4">
        <f t="shared" si="5"/>
        <v>1.0941301906875589</v>
      </c>
    </row>
    <row r="34" spans="1:18" ht="23.1" customHeight="1">
      <c r="A34" s="8">
        <v>2022</v>
      </c>
      <c r="C34" s="8">
        <v>1</v>
      </c>
      <c r="E34" s="7">
        <v>2124865.7824725402</v>
      </c>
      <c r="G34" s="3">
        <f t="shared" si="6"/>
        <v>6.5681776122841651</v>
      </c>
      <c r="H34" s="4">
        <f t="shared" si="3"/>
        <v>17.673283671419469</v>
      </c>
      <c r="J34" s="7">
        <v>118036</v>
      </c>
      <c r="L34" s="3">
        <f t="shared" si="7"/>
        <v>-1.4329614536709223</v>
      </c>
      <c r="M34" s="4">
        <f t="shared" si="4"/>
        <v>2.3010721002591383</v>
      </c>
      <c r="O34" s="7">
        <v>425978.06873448601</v>
      </c>
      <c r="Q34" s="3">
        <f t="shared" si="8"/>
        <v>-2.0274328646327056</v>
      </c>
      <c r="R34" s="4">
        <f t="shared" si="5"/>
        <v>4.5126138431697216</v>
      </c>
    </row>
    <row r="35" spans="1:18" ht="23.1" customHeight="1">
      <c r="C35" s="8">
        <v>2</v>
      </c>
      <c r="E35" s="7">
        <v>2136851.9512088099</v>
      </c>
      <c r="G35" s="3">
        <f t="shared" si="6"/>
        <v>20.149923472704078</v>
      </c>
      <c r="H35" s="4">
        <f t="shared" si="3"/>
        <v>0.56409062798885579</v>
      </c>
      <c r="J35" s="7">
        <v>116561</v>
      </c>
      <c r="L35" s="3">
        <f t="shared" si="7"/>
        <v>1.3062976933372772</v>
      </c>
      <c r="M35" s="4">
        <f t="shared" si="4"/>
        <v>-1.2496187603781905</v>
      </c>
      <c r="O35" s="7">
        <v>419531.05212711397</v>
      </c>
      <c r="Q35" s="3">
        <f t="shared" si="8"/>
        <v>0.29381902757010803</v>
      </c>
      <c r="R35" s="4">
        <f t="shared" si="5"/>
        <v>-1.5134620959536993</v>
      </c>
    </row>
    <row r="36" spans="1:18" ht="23.1" customHeight="1">
      <c r="C36" s="8">
        <v>3</v>
      </c>
      <c r="E36" s="7">
        <v>2165236.2046474898</v>
      </c>
      <c r="G36" s="3">
        <f t="shared" si="6"/>
        <v>32.567652209399881</v>
      </c>
      <c r="H36" s="4">
        <f t="shared" si="3"/>
        <v>1.3283210108507193</v>
      </c>
      <c r="J36" s="7">
        <v>116659</v>
      </c>
      <c r="L36" s="3">
        <f t="shared" si="7"/>
        <v>2.7108645888360705</v>
      </c>
      <c r="M36" s="4">
        <f t="shared" si="4"/>
        <v>8.4076148969214337E-2</v>
      </c>
      <c r="O36" s="7">
        <v>421615.83445830201</v>
      </c>
      <c r="Q36" s="3">
        <f t="shared" si="8"/>
        <v>4.5741449746183882</v>
      </c>
      <c r="R36" s="4">
        <f t="shared" si="5"/>
        <v>0.49693159078874061</v>
      </c>
    </row>
    <row r="37" spans="1:18" ht="23.1" customHeight="1">
      <c r="C37" s="8">
        <v>4</v>
      </c>
      <c r="E37" s="7">
        <v>2234802.7774527399</v>
      </c>
      <c r="G37" s="3">
        <f t="shared" si="6"/>
        <v>23.761502185266071</v>
      </c>
      <c r="H37" s="4">
        <f t="shared" si="3"/>
        <v>3.2128860886369681</v>
      </c>
      <c r="J37" s="7">
        <v>117943</v>
      </c>
      <c r="L37" s="3">
        <f t="shared" si="7"/>
        <v>2.2204695747133352</v>
      </c>
      <c r="M37" s="4">
        <f t="shared" si="4"/>
        <v>1.1006437565897143</v>
      </c>
      <c r="O37" s="7">
        <v>434685.92532650899</v>
      </c>
      <c r="Q37" s="3">
        <f t="shared" si="8"/>
        <v>6.6490638630205101</v>
      </c>
      <c r="R37" s="4">
        <f t="shared" si="5"/>
        <v>3.0999999999999028</v>
      </c>
    </row>
    <row r="38" spans="1:18" ht="23.1" customHeight="1">
      <c r="A38" s="8">
        <v>2023</v>
      </c>
      <c r="C38" s="8">
        <v>1</v>
      </c>
      <c r="E38" s="7">
        <v>2269496.93804798</v>
      </c>
      <c r="G38" s="3">
        <f t="shared" si="6"/>
        <v>6.8066019401537892</v>
      </c>
      <c r="H38" s="4">
        <f t="shared" si="3"/>
        <v>1.5524484283478968</v>
      </c>
      <c r="J38" s="7">
        <v>118178</v>
      </c>
      <c r="L38" s="3">
        <f t="shared" si="7"/>
        <v>0.12030228066013393</v>
      </c>
      <c r="M38" s="4">
        <f t="shared" si="4"/>
        <v>0.1992487896695927</v>
      </c>
      <c r="O38" s="7">
        <v>439032.78457977402</v>
      </c>
      <c r="Q38" s="3">
        <f t="shared" si="8"/>
        <v>3.0646450612050291</v>
      </c>
      <c r="R38" s="4">
        <f t="shared" si="5"/>
        <v>0.99999999999997868</v>
      </c>
    </row>
    <row r="39" spans="1:18" ht="23.1" customHeight="1">
      <c r="C39" s="8">
        <v>2</v>
      </c>
      <c r="E39" s="7">
        <v>2299336.9767013602</v>
      </c>
      <c r="G39" s="3">
        <f t="shared" si="6"/>
        <v>7.603943988755657</v>
      </c>
      <c r="H39" s="4">
        <f t="shared" si="3"/>
        <v>1.3148305315206166</v>
      </c>
      <c r="J39" s="7">
        <v>117815</v>
      </c>
      <c r="L39" s="3">
        <f t="shared" si="7"/>
        <v>1.0758315388509132</v>
      </c>
      <c r="M39" s="4">
        <f t="shared" si="4"/>
        <v>-0.30716376990641558</v>
      </c>
      <c r="O39" s="7">
        <v>439320.29041217698</v>
      </c>
      <c r="Q39" s="3">
        <f t="shared" si="8"/>
        <v>4.7169901214051402</v>
      </c>
      <c r="R39" s="4">
        <f t="shared" si="5"/>
        <v>6.5486187478724922E-2</v>
      </c>
    </row>
    <row r="40" spans="1:18" ht="23.1" customHeight="1">
      <c r="C40" s="8">
        <v>3</v>
      </c>
      <c r="E40" s="7">
        <v>2325214.6572686401</v>
      </c>
      <c r="G40" s="3">
        <f t="shared" si="6"/>
        <v>7.3884988749851166</v>
      </c>
      <c r="H40" s="4">
        <f t="shared" si="3"/>
        <v>1.1254409783990837</v>
      </c>
      <c r="J40" s="7">
        <v>117944</v>
      </c>
      <c r="L40" s="3">
        <f t="shared" si="7"/>
        <v>1.1015009557771016</v>
      </c>
      <c r="M40" s="4">
        <f t="shared" si="4"/>
        <v>0.10949369774646556</v>
      </c>
      <c r="O40" s="7">
        <v>440177.25650398899</v>
      </c>
      <c r="Q40" s="3">
        <f t="shared" si="8"/>
        <v>4.4024489899756603</v>
      </c>
      <c r="R40" s="4">
        <f t="shared" si="5"/>
        <v>0.19506635830728314</v>
      </c>
    </row>
    <row r="41" spans="1:18" ht="23.1" customHeight="1">
      <c r="C41" s="8">
        <v>4</v>
      </c>
      <c r="E41" s="7">
        <v>2370043.88730011</v>
      </c>
      <c r="G41" s="3">
        <f t="shared" si="6"/>
        <v>6.0515903779894131</v>
      </c>
      <c r="H41" s="4">
        <f t="shared" si="3"/>
        <v>1.9279609257293107</v>
      </c>
      <c r="J41" s="7">
        <v>118236</v>
      </c>
      <c r="L41" s="3">
        <f t="shared" si="7"/>
        <v>0.24842508669442598</v>
      </c>
      <c r="M41" s="4">
        <f t="shared" si="4"/>
        <v>0.24757512039612628</v>
      </c>
      <c r="O41" s="7">
        <v>445938.50813569099</v>
      </c>
      <c r="Q41" s="3">
        <f t="shared" si="8"/>
        <v>2.5886696931191722</v>
      </c>
      <c r="R41" s="4">
        <f t="shared" si="5"/>
        <v>1.3088480939382086</v>
      </c>
    </row>
    <row r="42" spans="1:18" ht="23.1" customHeight="1">
      <c r="A42" s="8">
        <v>2024</v>
      </c>
      <c r="C42" s="8">
        <v>1</v>
      </c>
      <c r="E42" s="7">
        <v>2424371.4496523798</v>
      </c>
      <c r="G42" s="3">
        <f t="shared" si="6"/>
        <v>6.8241780373411443</v>
      </c>
      <c r="H42" s="4">
        <f t="shared" si="3"/>
        <v>2.2922597612383688</v>
      </c>
      <c r="J42" s="7">
        <v>118907</v>
      </c>
      <c r="L42" s="3">
        <f t="shared" si="7"/>
        <v>0.61686608336577464</v>
      </c>
      <c r="M42" s="4">
        <f t="shared" si="4"/>
        <v>0.56750904969722349</v>
      </c>
      <c r="O42" s="7">
        <v>452380.17105174199</v>
      </c>
      <c r="Q42" s="3">
        <f t="shared" si="8"/>
        <v>3.0401799001738672</v>
      </c>
      <c r="R42" s="4">
        <f t="shared" si="5"/>
        <v>1.4445182011711077</v>
      </c>
    </row>
    <row r="43" spans="1:18" ht="23.1" customHeight="1">
      <c r="C43" s="8">
        <v>2</v>
      </c>
      <c r="E43" s="7">
        <v>2487694.65382845</v>
      </c>
      <c r="G43" s="3">
        <f t="shared" si="6"/>
        <v>8.191825688695209</v>
      </c>
      <c r="H43" s="4">
        <f t="shared" si="3"/>
        <v>2.611943156860308</v>
      </c>
      <c r="J43" s="7">
        <v>119561</v>
      </c>
      <c r="L43" s="3">
        <f t="shared" si="7"/>
        <v>1.4819844671731142</v>
      </c>
      <c r="M43" s="4">
        <f t="shared" si="4"/>
        <v>0.55000967142389001</v>
      </c>
      <c r="O43" s="7">
        <v>460143.81757872499</v>
      </c>
      <c r="Q43" s="3">
        <f t="shared" si="8"/>
        <v>4.739942047068002</v>
      </c>
      <c r="R43" s="4">
        <f t="shared" si="5"/>
        <v>1.7161774595321644</v>
      </c>
    </row>
    <row r="44" spans="1:18" ht="23.1" customHeight="1">
      <c r="C44" s="8">
        <v>3</v>
      </c>
      <c r="E44" s="7">
        <v>2527434.0150143201</v>
      </c>
      <c r="G44" s="3">
        <f t="shared" si="6"/>
        <v>8.6968038461971986</v>
      </c>
      <c r="H44" s="4">
        <f t="shared" si="3"/>
        <v>1.5974372547978621</v>
      </c>
      <c r="J44" s="7">
        <v>120059</v>
      </c>
      <c r="L44" s="3">
        <f t="shared" si="7"/>
        <v>1.7932239028691566</v>
      </c>
      <c r="M44" s="4">
        <f t="shared" si="4"/>
        <v>0.41652378283889568</v>
      </c>
      <c r="O44" s="7">
        <v>464431.818360537</v>
      </c>
      <c r="Q44" s="3">
        <f t="shared" si="8"/>
        <v>5.5101806143244447</v>
      </c>
      <c r="R44" s="4">
        <f t="shared" si="5"/>
        <v>0.9318827327454926</v>
      </c>
    </row>
    <row r="45" spans="1:18" ht="23.1" customHeight="1">
      <c r="C45" s="8">
        <v>4</v>
      </c>
      <c r="E45" s="7">
        <v>2588046.0470912298</v>
      </c>
      <c r="G45" s="3">
        <f t="shared" si="6"/>
        <v>9.1982330352313504</v>
      </c>
      <c r="H45" s="4">
        <f t="shared" si="3"/>
        <v>2.3981647677779661</v>
      </c>
      <c r="J45" s="7">
        <v>121395</v>
      </c>
      <c r="L45" s="3">
        <f t="shared" si="7"/>
        <v>2.6717750938800355</v>
      </c>
      <c r="M45" s="4">
        <f t="shared" si="4"/>
        <v>1.1127862134450606</v>
      </c>
      <c r="O45" s="7">
        <v>473787.61982603202</v>
      </c>
      <c r="Q45" s="3">
        <f t="shared" si="8"/>
        <v>6.2450564780261342</v>
      </c>
      <c r="R45" s="4">
        <f t="shared" si="5"/>
        <v>2.0144617779465301</v>
      </c>
    </row>
    <row r="46" spans="1:18" ht="23.1" customHeight="1">
      <c r="A46" s="8">
        <v>2025</v>
      </c>
      <c r="C46" s="62">
        <v>1</v>
      </c>
      <c r="E46" s="7">
        <v>2663647.4303017412</v>
      </c>
      <c r="G46" s="3">
        <f t="shared" si="6"/>
        <v>9.8696089117725769</v>
      </c>
      <c r="H46" s="4">
        <f t="shared" si="3"/>
        <v>2.9211761241837886</v>
      </c>
      <c r="J46" s="7">
        <v>122253</v>
      </c>
      <c r="L46" s="3">
        <f t="shared" si="7"/>
        <v>2.813963854104462</v>
      </c>
      <c r="M46" s="4">
        <f t="shared" si="4"/>
        <v>0.7067836401828842</v>
      </c>
      <c r="O46" s="7">
        <v>480848.91109556798</v>
      </c>
      <c r="Q46" s="3">
        <f t="shared" si="8"/>
        <v>6.2931007735460121</v>
      </c>
      <c r="R46" s="4">
        <f t="shared" si="5"/>
        <v>1.4903916805864892</v>
      </c>
    </row>
    <row r="47" spans="1:18" ht="23.1" customHeight="1">
      <c r="A47" s="61"/>
      <c r="B47" s="13"/>
      <c r="C47" s="61">
        <v>2</v>
      </c>
      <c r="D47" s="13"/>
      <c r="E47" s="64">
        <v>2743932.9652068121</v>
      </c>
      <c r="F47" s="13"/>
      <c r="G47" s="65">
        <f t="shared" si="6"/>
        <v>10.30023162143403</v>
      </c>
      <c r="H47" s="4">
        <f t="shared" si="3"/>
        <v>3.0141201869188894</v>
      </c>
      <c r="I47" s="13"/>
      <c r="J47" s="64">
        <v>123174</v>
      </c>
      <c r="K47" s="13"/>
      <c r="L47" s="65">
        <f t="shared" si="7"/>
        <v>3.0218884084274977</v>
      </c>
      <c r="M47" s="4">
        <f t="shared" si="4"/>
        <v>0.75335574587127585</v>
      </c>
      <c r="N47" s="13"/>
      <c r="O47" s="64">
        <v>489399.95633689058</v>
      </c>
      <c r="P47" s="66"/>
      <c r="Q47" s="65">
        <f t="shared" si="8"/>
        <v>6.3580423425248389</v>
      </c>
      <c r="R47" s="4">
        <f t="shared" si="5"/>
        <v>1.7783226797456697</v>
      </c>
    </row>
    <row r="48" spans="1:18" ht="23.1" customHeight="1">
      <c r="A48" s="72"/>
      <c r="B48" s="13"/>
      <c r="C48" s="72">
        <v>3</v>
      </c>
      <c r="D48" s="13"/>
      <c r="E48" s="64">
        <v>2833499.5933950632</v>
      </c>
      <c r="F48" s="13"/>
      <c r="G48" s="65">
        <f t="shared" ref="G48:G49" si="9">(E48/E44-1)*100</f>
        <v>12.109735667184518</v>
      </c>
      <c r="H48" s="4">
        <f t="shared" ref="H48:H49" si="10">(E48/E47-1)*100</f>
        <v>3.2641696908765505</v>
      </c>
      <c r="I48" s="13"/>
      <c r="J48" s="64">
        <v>124166</v>
      </c>
      <c r="K48" s="13"/>
      <c r="L48" s="65">
        <f t="shared" ref="L48:L49" si="11">(J48/J44-1)*100</f>
        <v>3.4208180977685965</v>
      </c>
      <c r="M48" s="4">
        <f t="shared" ref="M48:M49" si="12">(J48/J47-1)*100</f>
        <v>0.80536476853880767</v>
      </c>
      <c r="N48" s="13"/>
      <c r="O48" s="64">
        <v>498928.44416426425</v>
      </c>
      <c r="P48" s="66"/>
      <c r="Q48" s="65">
        <f t="shared" ref="Q48:Q49" si="13">(O48/O44-1)*100</f>
        <v>7.4277050882305407</v>
      </c>
      <c r="R48" s="4">
        <f t="shared" ref="R48:R49" si="14">(O48/O47-1)*100</f>
        <v>1.9469735752927875</v>
      </c>
    </row>
    <row r="49" spans="1:18" ht="23.1" customHeight="1" thickBot="1">
      <c r="A49" s="27"/>
      <c r="B49" s="23"/>
      <c r="C49" s="27" t="s">
        <v>121</v>
      </c>
      <c r="D49" s="23"/>
      <c r="E49" s="24">
        <v>2933483.3672557054</v>
      </c>
      <c r="F49" s="78"/>
      <c r="G49" s="80">
        <f t="shared" si="9"/>
        <v>13.347417854203991</v>
      </c>
      <c r="H49" s="33">
        <f t="shared" si="10"/>
        <v>3.5286320172307928</v>
      </c>
      <c r="I49" s="78"/>
      <c r="J49" s="24">
        <v>125623</v>
      </c>
      <c r="K49" s="78"/>
      <c r="L49" s="80">
        <f t="shared" si="11"/>
        <v>3.4828452572181812</v>
      </c>
      <c r="M49" s="33">
        <f t="shared" si="12"/>
        <v>1.1734291190825141</v>
      </c>
      <c r="N49" s="78"/>
      <c r="O49" s="24">
        <v>509847.86955895642</v>
      </c>
      <c r="P49" s="79"/>
      <c r="Q49" s="80">
        <f t="shared" si="13"/>
        <v>7.6110578292791109</v>
      </c>
      <c r="R49" s="33">
        <f t="shared" si="14"/>
        <v>2.1885754405088775</v>
      </c>
    </row>
  </sheetData>
  <sheetProtection algorithmName="SHA-512" hashValue="mVYGjLTN1OMBfA0BYdocRk7+Pi5I5p1HMGExMXTwlF6nu0KLfNxc43YMKMzQ20roTTS1fZ8vRAyqJ6qyhxPD9g==" saltValue="+rGkYu/t2MezZACsJMVGn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&amp;C&amp;"Arial,Bold"&amp;[51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D73F-636A-4B87-A552-B1F0596D3BAE}">
  <sheetPr codeName="Sheet4">
    <tabColor rgb="FF002060"/>
  </sheetPr>
  <dimension ref="A2:S49"/>
  <sheetViews>
    <sheetView view="pageBreakPreview" topLeftCell="C1" zoomScale="79" zoomScaleNormal="100" zoomScaleSheetLayoutView="79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113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114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27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28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80262698.890608892</v>
      </c>
      <c r="F14" s="5"/>
      <c r="G14" s="29"/>
      <c r="H14" s="5"/>
      <c r="I14" s="5"/>
      <c r="J14" s="34">
        <f>J25</f>
        <v>420319</v>
      </c>
      <c r="K14" s="5"/>
      <c r="L14" s="29"/>
      <c r="M14" s="5"/>
      <c r="N14" s="5"/>
      <c r="O14" s="34">
        <f>+O22+O23+O24+O25</f>
        <v>11775358.361959789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62334357.629157506</v>
      </c>
      <c r="F15" s="5"/>
      <c r="G15" s="29">
        <f t="shared" ref="G15:G16" si="0">((E15/E14)-1)*100</f>
        <v>-22.337077508303281</v>
      </c>
      <c r="H15" s="5"/>
      <c r="I15" s="5"/>
      <c r="J15" s="34">
        <f>J29</f>
        <v>403149</v>
      </c>
      <c r="K15" s="5"/>
      <c r="L15" s="29">
        <f t="shared" ref="L15:L16" si="1">((J15/J14)-1)*100</f>
        <v>-4.084992588962189</v>
      </c>
      <c r="M15" s="5"/>
      <c r="N15" s="5"/>
      <c r="O15" s="34">
        <f>+O26+O27+O28+O29</f>
        <v>11629050.630772488</v>
      </c>
      <c r="P15" s="1"/>
      <c r="Q15" s="29">
        <f t="shared" ref="Q15:Q16" si="2">((O15/O14)-1)*100</f>
        <v>-1.2424906885207587</v>
      </c>
      <c r="R15" s="5"/>
    </row>
    <row r="16" spans="1:19" ht="23.1" customHeight="1">
      <c r="A16" s="8">
        <v>2021</v>
      </c>
      <c r="E16" s="34">
        <f>+E30+E31+E32+E33</f>
        <v>57524682.403946623</v>
      </c>
      <c r="F16" s="5"/>
      <c r="G16" s="29">
        <f t="shared" si="0"/>
        <v>-7.7159297186069171</v>
      </c>
      <c r="H16" s="5"/>
      <c r="I16" s="5"/>
      <c r="J16" s="34">
        <f>J33</f>
        <v>392307</v>
      </c>
      <c r="K16" s="5"/>
      <c r="L16" s="29">
        <f t="shared" si="1"/>
        <v>-2.6893282632475812</v>
      </c>
      <c r="M16" s="5"/>
      <c r="N16" s="5"/>
      <c r="O16" s="34">
        <f>+O30+O31+O32+O33</f>
        <v>11297448.571469456</v>
      </c>
      <c r="P16" s="1"/>
      <c r="Q16" s="29">
        <f t="shared" si="2"/>
        <v>-2.851497253142532</v>
      </c>
      <c r="R16" s="5"/>
    </row>
    <row r="17" spans="1:18" ht="23.1" customHeight="1">
      <c r="A17" s="8">
        <v>2022</v>
      </c>
      <c r="E17" s="34">
        <f>+E34+E35+E36+E37</f>
        <v>70934748.57082212</v>
      </c>
      <c r="F17" s="5"/>
      <c r="G17" s="29">
        <f>((E17/E16)-1)*100</f>
        <v>23.311847378327233</v>
      </c>
      <c r="H17" s="5"/>
      <c r="I17" s="5"/>
      <c r="J17" s="34">
        <f>J37</f>
        <v>397541</v>
      </c>
      <c r="K17" s="5"/>
      <c r="L17" s="29">
        <f>((J17/J16)-1)*100</f>
        <v>1.3341592171437267</v>
      </c>
      <c r="M17" s="5"/>
      <c r="N17" s="5"/>
      <c r="O17" s="34">
        <f>+O34+O35+O36+O37</f>
        <v>11708055.303884244</v>
      </c>
      <c r="P17" s="1"/>
      <c r="Q17" s="29">
        <f>((O17/O16)-1)*100</f>
        <v>3.6345085336500826</v>
      </c>
      <c r="R17" s="5"/>
    </row>
    <row r="18" spans="1:18" ht="23.1" customHeight="1">
      <c r="A18" s="8">
        <v>2023</v>
      </c>
      <c r="E18" s="34">
        <f>+E38+E39+E40+E41</f>
        <v>79552853.144937456</v>
      </c>
      <c r="F18" s="5"/>
      <c r="G18" s="29">
        <f>((E18/E17)-1)*100</f>
        <v>12.149341116661482</v>
      </c>
      <c r="H18" s="5"/>
      <c r="I18" s="5"/>
      <c r="J18" s="34">
        <f>J41</f>
        <v>402099</v>
      </c>
      <c r="K18" s="5"/>
      <c r="L18" s="29">
        <f>((J18/J17)-1)*100</f>
        <v>1.1465484063279074</v>
      </c>
      <c r="M18" s="5"/>
      <c r="N18" s="5"/>
      <c r="O18" s="34">
        <f>+O38+O39+O40+O41</f>
        <v>12304307.293336079</v>
      </c>
      <c r="P18" s="1"/>
      <c r="Q18" s="29">
        <f>((O18/O17)-1)*100</f>
        <v>5.0926646140287968</v>
      </c>
      <c r="R18" s="5"/>
    </row>
    <row r="19" spans="1:18" ht="23.1" customHeight="1">
      <c r="A19" s="8">
        <v>2024</v>
      </c>
      <c r="E19" s="34">
        <f>+E42+E43+E44+E45</f>
        <v>89577908.527806014</v>
      </c>
      <c r="F19" s="5"/>
      <c r="G19" s="29">
        <f>((E19/E18)-1)*100</f>
        <v>12.601754665673525</v>
      </c>
      <c r="H19" s="5"/>
      <c r="I19" s="5"/>
      <c r="J19" s="34">
        <f>J45</f>
        <v>407144</v>
      </c>
      <c r="K19" s="5"/>
      <c r="L19" s="29">
        <f>((J19/J18)-1)*100</f>
        <v>1.2546661394333247</v>
      </c>
      <c r="M19" s="5"/>
      <c r="N19" s="5"/>
      <c r="O19" s="34">
        <f>+O42+O43+O44+O45</f>
        <v>12964014.847342271</v>
      </c>
      <c r="P19" s="1"/>
      <c r="Q19" s="29">
        <f>((O19/O18)-1)*100</f>
        <v>5.3615984896889346</v>
      </c>
      <c r="R19" s="5"/>
    </row>
    <row r="20" spans="1:18" ht="23.1" customHeight="1">
      <c r="A20" s="73">
        <v>2025</v>
      </c>
      <c r="C20" s="73"/>
      <c r="E20" s="34">
        <f>+E46+E47+E48+E49</f>
        <v>100318502.31797552</v>
      </c>
      <c r="F20" s="5"/>
      <c r="G20" s="29">
        <f>((E20/E19)-1)*100</f>
        <v>11.990226124598014</v>
      </c>
      <c r="H20" s="5"/>
      <c r="I20" s="5"/>
      <c r="J20" s="34">
        <f>J49</f>
        <v>414101</v>
      </c>
      <c r="K20" s="5"/>
      <c r="L20" s="29">
        <f>((J20/J19)-1)*100</f>
        <v>1.7087320456644406</v>
      </c>
      <c r="M20" s="5"/>
      <c r="N20" s="5"/>
      <c r="O20" s="34">
        <f>+O46+O47+O48+O49</f>
        <v>13566985.319787655</v>
      </c>
      <c r="P20" s="1"/>
      <c r="Q20" s="29">
        <f>((O20/O19)-1)*100</f>
        <v>4.6511090857705772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f>+'J3-Health'!E22+'J3-Edu'!E22+'J3-Recreation'!E22+'J3-PL'!E22</f>
        <v>19880055.9959643</v>
      </c>
      <c r="G22" s="3">
        <f>(E22/E16-1)*100</f>
        <v>-65.440824416267645</v>
      </c>
      <c r="H22" s="4">
        <f>(E22/E19-1)*100</f>
        <v>-77.806965665208281</v>
      </c>
      <c r="J22" s="7">
        <f>+'J3-Health'!J22+'J3-Edu'!J22+'J3-Recreation'!J22+'J3-PL'!J22</f>
        <v>410572</v>
      </c>
      <c r="L22" s="3">
        <f>(J22/J16-1)*100</f>
        <v>4.6557925298299496</v>
      </c>
      <c r="M22" s="4">
        <f>(J22/J19-1)*100</f>
        <v>0.84196254887705102</v>
      </c>
      <c r="O22" s="7">
        <f>+'J3-Health'!O22+'J3-Edu'!O22+'J3-Recreation'!O22+'J3-PL'!O22</f>
        <v>2927504.331193652</v>
      </c>
      <c r="Q22" s="3">
        <f>(O22/O16-1)*100</f>
        <v>-74.087031132084434</v>
      </c>
      <c r="R22" s="4">
        <f>(O22/O19-1)*100</f>
        <v>-77.418227565561494</v>
      </c>
    </row>
    <row r="23" spans="1:18" ht="23.1" hidden="1" customHeight="1">
      <c r="C23" s="8">
        <v>2</v>
      </c>
      <c r="E23" s="7">
        <f>+'J3-Health'!E23+'J3-Edu'!E23+'J3-Recreation'!E23+'J3-PL'!E23</f>
        <v>19379712.819448959</v>
      </c>
      <c r="G23" s="3">
        <f>(E23/E17-1)*100</f>
        <v>-72.679521377171</v>
      </c>
      <c r="H23" s="4">
        <f t="shared" ref="H23:H47" si="3">(E23/E22-1)*100</f>
        <v>-2.5168096941825091</v>
      </c>
      <c r="J23" s="7">
        <f>+'J3-Health'!J23+'J3-Edu'!J23+'J3-Recreation'!J23+'J3-PL'!J23</f>
        <v>411392</v>
      </c>
      <c r="L23" s="3">
        <f>(J23/J17-1)*100</f>
        <v>3.4841689284878852</v>
      </c>
      <c r="M23" s="4">
        <f t="shared" ref="M23:M47" si="4">(J23/J22-1)*100</f>
        <v>0.19972136434047716</v>
      </c>
      <c r="O23" s="7">
        <f>+'J3-Health'!O23+'J3-Edu'!O23+'J3-Recreation'!O23+'J3-PL'!O23</f>
        <v>2904098.9929946382</v>
      </c>
      <c r="Q23" s="3">
        <f>(O23/O17-1)*100</f>
        <v>-75.195718523543533</v>
      </c>
      <c r="R23" s="4">
        <f t="shared" ref="R23:R47" si="5">(O23/O22-1)*100</f>
        <v>-0.79949798706089314</v>
      </c>
    </row>
    <row r="24" spans="1:18" ht="23.1" hidden="1" customHeight="1">
      <c r="C24" s="8">
        <v>3</v>
      </c>
      <c r="E24" s="7">
        <f>+'J3-Health'!E24+'J3-Edu'!E24+'J3-Recreation'!E24+'J3-PL'!E24</f>
        <v>20389090.659856077</v>
      </c>
      <c r="G24" s="3">
        <f>(E24/E18-1)*100</f>
        <v>-74.370384148624851</v>
      </c>
      <c r="H24" s="4">
        <f t="shared" si="3"/>
        <v>5.2084251702333439</v>
      </c>
      <c r="J24" s="7">
        <f>+'J3-Health'!J24+'J3-Edu'!J24+'J3-Recreation'!J24+'J3-PL'!J24</f>
        <v>415317</v>
      </c>
      <c r="L24" s="3">
        <f>(J24/J18-1)*100</f>
        <v>3.2872501548126154</v>
      </c>
      <c r="M24" s="4">
        <f t="shared" si="4"/>
        <v>0.95407786247665438</v>
      </c>
      <c r="O24" s="7">
        <f>+'J3-Health'!O24+'J3-Edu'!O24+'J3-Recreation'!O24+'J3-PL'!O24</f>
        <v>2960204.2984133</v>
      </c>
      <c r="Q24" s="3">
        <f>(O24/O18-1)*100</f>
        <v>-75.941723269407262</v>
      </c>
      <c r="R24" s="4">
        <f t="shared" si="5"/>
        <v>1.9319350185376116</v>
      </c>
    </row>
    <row r="25" spans="1:18" ht="23.1" hidden="1" customHeight="1">
      <c r="C25" s="8">
        <v>4</v>
      </c>
      <c r="E25" s="7">
        <f>+'J3-Health'!E25+'J3-Edu'!E25+'J3-Recreation'!E25+'J3-PL'!E25</f>
        <v>20613839.415339563</v>
      </c>
      <c r="G25" s="3">
        <f>(E25/E19-1)*100</f>
        <v>-76.987808987591194</v>
      </c>
      <c r="H25" s="4">
        <f t="shared" si="3"/>
        <v>1.1022990639106389</v>
      </c>
      <c r="J25" s="7">
        <f>+'J3-Health'!J25+'J3-Edu'!J25+'J3-Recreation'!J25+'J3-PL'!J25</f>
        <v>420319</v>
      </c>
      <c r="L25" s="3">
        <f>(J25/J19-1)*100</f>
        <v>3.2359558288959089</v>
      </c>
      <c r="M25" s="4">
        <f t="shared" si="4"/>
        <v>1.2043812316856695</v>
      </c>
      <c r="O25" s="7">
        <f>+'J3-Health'!O25+'J3-Edu'!O25+'J3-Recreation'!O25+'J3-PL'!O25</f>
        <v>2983550.7393581979</v>
      </c>
      <c r="Q25" s="3">
        <f>(O25/O19-1)*100</f>
        <v>-76.98590464072285</v>
      </c>
      <c r="R25" s="4">
        <f t="shared" si="5"/>
        <v>0.78867667874855663</v>
      </c>
    </row>
    <row r="26" spans="1:18" ht="23.1" customHeight="1">
      <c r="A26" s="8">
        <v>2020</v>
      </c>
      <c r="C26" s="8">
        <v>1</v>
      </c>
      <c r="E26" s="7">
        <f>+'J3-Health'!E26+'J3-Edu'!E26+'J3-Recreation'!E26+'J3-PL'!E26</f>
        <v>19838735.41308457</v>
      </c>
      <c r="G26" s="3">
        <f t="shared" ref="G26:G47" si="6">(E26/E22-1)*100</f>
        <v>-0.20784942903641079</v>
      </c>
      <c r="H26" s="4">
        <f t="shared" si="3"/>
        <v>-3.7601146813931563</v>
      </c>
      <c r="J26" s="7">
        <f>+'J3-Health'!J26+'J3-Edu'!J26+'J3-Recreation'!J26+'J3-PL'!J26</f>
        <v>415282</v>
      </c>
      <c r="L26" s="3">
        <f t="shared" ref="L26:L47" si="7">(J26/J22-1)*100</f>
        <v>1.1471800317605751</v>
      </c>
      <c r="M26" s="4">
        <f t="shared" si="4"/>
        <v>-1.198375519545869</v>
      </c>
      <c r="O26" s="7">
        <f>+'J3-Health'!O26+'J3-Edu'!O26+'J3-Recreation'!O26+'J3-PL'!O26</f>
        <v>3030860.869872041</v>
      </c>
      <c r="Q26" s="3">
        <f t="shared" ref="Q26:Q46" si="8">(O26/O22-1)*100</f>
        <v>3.530534099542959</v>
      </c>
      <c r="R26" s="4">
        <f t="shared" si="5"/>
        <v>1.585698875160424</v>
      </c>
    </row>
    <row r="27" spans="1:18" ht="23.1" customHeight="1">
      <c r="C27" s="8">
        <v>2</v>
      </c>
      <c r="E27" s="7">
        <f>+'J3-Health'!E27+'J3-Edu'!E27+'J3-Recreation'!E27+'J3-PL'!E27</f>
        <v>11010144.55459597</v>
      </c>
      <c r="G27" s="3">
        <f t="shared" si="6"/>
        <v>-43.18726671972928</v>
      </c>
      <c r="H27" s="4">
        <f t="shared" si="3"/>
        <v>-44.501782369987829</v>
      </c>
      <c r="J27" s="7">
        <f>+'J3-Health'!J27+'J3-Edu'!J27+'J3-Recreation'!J27+'J3-PL'!J27</f>
        <v>401549.72649999999</v>
      </c>
      <c r="L27" s="3">
        <f t="shared" si="7"/>
        <v>-2.3924319140868122</v>
      </c>
      <c r="M27" s="4">
        <f t="shared" si="4"/>
        <v>-3.306734580357451</v>
      </c>
      <c r="O27" s="7">
        <f>+'J3-Health'!O27+'J3-Edu'!O27+'J3-Recreation'!O27+'J3-PL'!O27</f>
        <v>2829281.0692208391</v>
      </c>
      <c r="Q27" s="3">
        <f t="shared" si="8"/>
        <v>-2.5762869638492836</v>
      </c>
      <c r="R27" s="4">
        <f t="shared" si="5"/>
        <v>-6.6509090752064903</v>
      </c>
    </row>
    <row r="28" spans="1:18" ht="23.1" customHeight="1">
      <c r="C28" s="8">
        <v>3</v>
      </c>
      <c r="E28" s="7">
        <f>+'J3-Health'!E28+'J3-Edu'!E28+'J3-Recreation'!E28+'J3-PL'!E28</f>
        <v>15943732.311769469</v>
      </c>
      <c r="G28" s="3">
        <f t="shared" si="6"/>
        <v>-21.802631722262333</v>
      </c>
      <c r="H28" s="4">
        <f t="shared" si="3"/>
        <v>44.809473051959792</v>
      </c>
      <c r="J28" s="7">
        <f>+'J3-Health'!J28+'J3-Edu'!J28+'J3-Recreation'!J28+'J3-PL'!J28</f>
        <v>404182</v>
      </c>
      <c r="L28" s="3">
        <f t="shared" si="7"/>
        <v>-2.6810845691363494</v>
      </c>
      <c r="M28" s="4">
        <f t="shared" si="4"/>
        <v>0.65552864970013225</v>
      </c>
      <c r="O28" s="7">
        <f>+'J3-Health'!O28+'J3-Edu'!O28+'J3-Recreation'!O28+'J3-PL'!O28</f>
        <v>2910102.731675338</v>
      </c>
      <c r="Q28" s="3">
        <f t="shared" si="8"/>
        <v>-1.6925036817498351</v>
      </c>
      <c r="R28" s="4">
        <f t="shared" si="5"/>
        <v>2.8566148246542467</v>
      </c>
    </row>
    <row r="29" spans="1:18" ht="23.1" customHeight="1">
      <c r="C29" s="8">
        <v>4</v>
      </c>
      <c r="E29" s="7">
        <f>+'J3-Health'!E29+'J3-Edu'!E29+'J3-Recreation'!E29+'J3-PL'!E29</f>
        <v>15541745.349707499</v>
      </c>
      <c r="G29" s="3">
        <f t="shared" si="6"/>
        <v>-24.605285621162455</v>
      </c>
      <c r="H29" s="4">
        <f t="shared" si="3"/>
        <v>-2.5212851934626856</v>
      </c>
      <c r="J29" s="7">
        <f>+'J3-Health'!J29+'J3-Edu'!J29+'J3-Recreation'!J29+'J3-PL'!J29</f>
        <v>403149</v>
      </c>
      <c r="L29" s="3">
        <f t="shared" si="7"/>
        <v>-4.084992588962189</v>
      </c>
      <c r="M29" s="4">
        <f t="shared" si="4"/>
        <v>-0.25557793271347995</v>
      </c>
      <c r="O29" s="7">
        <f>+'J3-Health'!O29+'J3-Edu'!O29+'J3-Recreation'!O29+'J3-PL'!O29</f>
        <v>2858805.9600042701</v>
      </c>
      <c r="Q29" s="3">
        <f t="shared" si="8"/>
        <v>-4.1810845617045622</v>
      </c>
      <c r="R29" s="4">
        <f t="shared" si="5"/>
        <v>-1.7627134297604874</v>
      </c>
    </row>
    <row r="30" spans="1:18" ht="23.1" customHeight="1">
      <c r="A30" s="8">
        <v>2021</v>
      </c>
      <c r="C30" s="8">
        <v>1</v>
      </c>
      <c r="E30" s="7">
        <f>+'J3-Health'!E30+'J3-Edu'!E30+'J3-Recreation'!E30+'J3-PL'!E30</f>
        <v>14924830.903378071</v>
      </c>
      <c r="G30" s="3">
        <f t="shared" si="6"/>
        <v>-24.769242632600207</v>
      </c>
      <c r="H30" s="4">
        <f t="shared" si="3"/>
        <v>-3.9694026150096318</v>
      </c>
      <c r="J30" s="7">
        <f>+'J3-Health'!J30+'J3-Edu'!J30+'J3-Recreation'!J30+'J3-PL'!J30</f>
        <v>398931</v>
      </c>
      <c r="L30" s="3">
        <f t="shared" si="7"/>
        <v>-3.9373245168343396</v>
      </c>
      <c r="M30" s="4">
        <f t="shared" si="4"/>
        <v>-1.0462632922319082</v>
      </c>
      <c r="O30" s="7">
        <f>+'J3-Health'!O30+'J3-Edu'!O30+'J3-Recreation'!O30+'J3-PL'!O30</f>
        <v>2864183.0707608731</v>
      </c>
      <c r="Q30" s="3">
        <f t="shared" si="8"/>
        <v>-5.4993550105849938</v>
      </c>
      <c r="R30" s="4">
        <f t="shared" si="5"/>
        <v>0.18808939227883403</v>
      </c>
    </row>
    <row r="31" spans="1:18" ht="23.1" customHeight="1">
      <c r="C31" s="8">
        <v>2</v>
      </c>
      <c r="E31" s="7">
        <f>+'J3-Health'!E31+'J3-Edu'!E31+'J3-Recreation'!E31+'J3-PL'!E31</f>
        <v>13946822.481820431</v>
      </c>
      <c r="G31" s="3">
        <f t="shared" si="6"/>
        <v>26.67247385047822</v>
      </c>
      <c r="H31" s="4">
        <f t="shared" si="3"/>
        <v>-6.5528944876439343</v>
      </c>
      <c r="J31" s="7">
        <f>+'J3-Health'!J31+'J3-Edu'!J31+'J3-Recreation'!J31+'J3-PL'!J31</f>
        <v>391445</v>
      </c>
      <c r="L31" s="3">
        <f t="shared" si="7"/>
        <v>-2.5164321709480686</v>
      </c>
      <c r="M31" s="4">
        <f t="shared" si="4"/>
        <v>-1.8765149863008923</v>
      </c>
      <c r="O31" s="7">
        <f>+'J3-Health'!O31+'J3-Edu'!O31+'J3-Recreation'!O31+'J3-PL'!O31</f>
        <v>2814553.4346015071</v>
      </c>
      <c r="Q31" s="3">
        <f t="shared" si="8"/>
        <v>-0.52054335567967014</v>
      </c>
      <c r="R31" s="4">
        <f t="shared" si="5"/>
        <v>-1.7327675966669953</v>
      </c>
    </row>
    <row r="32" spans="1:18" ht="23.1" customHeight="1">
      <c r="C32" s="8">
        <v>3</v>
      </c>
      <c r="E32" s="7">
        <f>+'J3-Health'!E32+'J3-Edu'!E32+'J3-Recreation'!E32+'J3-PL'!E32</f>
        <v>12537997.217733279</v>
      </c>
      <c r="G32" s="3">
        <f t="shared" si="6"/>
        <v>-21.36096509549472</v>
      </c>
      <c r="H32" s="4">
        <f t="shared" si="3"/>
        <v>-10.101406724890516</v>
      </c>
      <c r="J32" s="7">
        <f>+'J3-Health'!J32+'J3-Edu'!J32+'J3-Recreation'!J32+'J3-PL'!J32</f>
        <v>387898</v>
      </c>
      <c r="L32" s="3">
        <f t="shared" si="7"/>
        <v>-4.0288780796769785</v>
      </c>
      <c r="M32" s="4">
        <f t="shared" si="4"/>
        <v>-0.90612985221423248</v>
      </c>
      <c r="O32" s="7">
        <f>+'J3-Health'!O32+'J3-Edu'!O32+'J3-Recreation'!O32+'J3-PL'!O32</f>
        <v>2788592.6468587322</v>
      </c>
      <c r="Q32" s="3">
        <f t="shared" si="8"/>
        <v>-4.1754568831545269</v>
      </c>
      <c r="R32" s="4">
        <f t="shared" si="5"/>
        <v>-0.92237679425868357</v>
      </c>
    </row>
    <row r="33" spans="1:18" ht="23.1" customHeight="1">
      <c r="C33" s="8">
        <v>4</v>
      </c>
      <c r="E33" s="7">
        <f>+'J3-Health'!E33+'J3-Edu'!E33+'J3-Recreation'!E33+'J3-PL'!E33</f>
        <v>16115031.801014839</v>
      </c>
      <c r="G33" s="3">
        <f t="shared" si="6"/>
        <v>3.68868771433144</v>
      </c>
      <c r="H33" s="4">
        <f t="shared" si="3"/>
        <v>28.529553174747345</v>
      </c>
      <c r="J33" s="7">
        <f>+'J3-Health'!J33+'J3-Edu'!J33+'J3-Recreation'!J33+'J3-PL'!J33</f>
        <v>392307</v>
      </c>
      <c r="L33" s="3">
        <f t="shared" si="7"/>
        <v>-2.6893282632475812</v>
      </c>
      <c r="M33" s="4">
        <f t="shared" si="4"/>
        <v>1.1366390133488613</v>
      </c>
      <c r="O33" s="7">
        <f>+'J3-Health'!O33+'J3-Edu'!O33+'J3-Recreation'!O33+'J3-PL'!O33</f>
        <v>2830119.419248342</v>
      </c>
      <c r="Q33" s="3">
        <f t="shared" si="8"/>
        <v>-1.0034448352655989</v>
      </c>
      <c r="R33" s="4">
        <f t="shared" si="5"/>
        <v>1.4891659574727933</v>
      </c>
    </row>
    <row r="34" spans="1:18" ht="23.1" customHeight="1">
      <c r="A34" s="8">
        <v>2022</v>
      </c>
      <c r="C34" s="8">
        <v>1</v>
      </c>
      <c r="E34" s="7">
        <f>+'J3-Health'!E34+'J3-Edu'!E34+'J3-Recreation'!E34+'J3-PL'!E34</f>
        <v>17015119.30881492</v>
      </c>
      <c r="G34" s="3">
        <f t="shared" si="6"/>
        <v>14.005441126731522</v>
      </c>
      <c r="H34" s="4">
        <f t="shared" si="3"/>
        <v>5.5853908258710394</v>
      </c>
      <c r="J34" s="7">
        <f>+'J3-Health'!J34+'J3-Edu'!J34+'J3-Recreation'!J34+'J3-PL'!J34</f>
        <v>394885</v>
      </c>
      <c r="L34" s="3">
        <f t="shared" si="7"/>
        <v>-1.0142104775011207</v>
      </c>
      <c r="M34" s="4">
        <f t="shared" si="4"/>
        <v>0.65713841455798949</v>
      </c>
      <c r="O34" s="7">
        <f>+'J3-Health'!O34+'J3-Edu'!O34+'J3-Recreation'!O34+'J3-PL'!O34</f>
        <v>2894806.8255681689</v>
      </c>
      <c r="Q34" s="3">
        <f t="shared" si="8"/>
        <v>1.0691968373083283</v>
      </c>
      <c r="R34" s="4">
        <f t="shared" si="5"/>
        <v>2.2856776247628163</v>
      </c>
    </row>
    <row r="35" spans="1:18" ht="23.1" customHeight="1">
      <c r="C35" s="8">
        <v>2</v>
      </c>
      <c r="E35" s="7">
        <f>+'J3-Health'!E35+'J3-Edu'!E35+'J3-Recreation'!E35+'J3-PL'!E35</f>
        <v>17278703.185392149</v>
      </c>
      <c r="G35" s="3">
        <f t="shared" si="6"/>
        <v>23.889891105409845</v>
      </c>
      <c r="H35" s="4">
        <f t="shared" si="3"/>
        <v>1.5491156529280126</v>
      </c>
      <c r="J35" s="7">
        <f>+'J3-Health'!J35+'J3-Edu'!J35+'J3-Recreation'!J35+'J3-PL'!J35</f>
        <v>394924</v>
      </c>
      <c r="L35" s="3">
        <f t="shared" si="7"/>
        <v>0.88875831853771903</v>
      </c>
      <c r="M35" s="4">
        <f t="shared" si="4"/>
        <v>9.876293097987876E-3</v>
      </c>
      <c r="O35" s="7">
        <f>+'J3-Health'!O35+'J3-Edu'!O35+'J3-Recreation'!O35+'J3-PL'!O35</f>
        <v>2913034.0015985151</v>
      </c>
      <c r="Q35" s="3">
        <f t="shared" si="8"/>
        <v>3.4989766328934913</v>
      </c>
      <c r="R35" s="4">
        <f t="shared" si="5"/>
        <v>0.62965085854282954</v>
      </c>
    </row>
    <row r="36" spans="1:18" ht="23.1" customHeight="1">
      <c r="C36" s="8">
        <v>3</v>
      </c>
      <c r="E36" s="7">
        <f>+'J3-Health'!E36+'J3-Edu'!E36+'J3-Recreation'!E36+'J3-PL'!E36</f>
        <v>18034536.694752891</v>
      </c>
      <c r="G36" s="3">
        <f t="shared" si="6"/>
        <v>43.839054847176939</v>
      </c>
      <c r="H36" s="4">
        <f t="shared" si="3"/>
        <v>4.3743647960788001</v>
      </c>
      <c r="J36" s="7">
        <f>+'J3-Health'!J36+'J3-Edu'!J36+'J3-Recreation'!J36+'J3-PL'!J36</f>
        <v>395476.84700000001</v>
      </c>
      <c r="L36" s="3">
        <f t="shared" si="7"/>
        <v>1.9538247168070066</v>
      </c>
      <c r="M36" s="4">
        <f t="shared" si="4"/>
        <v>0.13998820026130954</v>
      </c>
      <c r="O36" s="7">
        <f>+'J3-Health'!O36+'J3-Edu'!O36+'J3-Recreation'!O36+'J3-PL'!O36</f>
        <v>2930730.0038287416</v>
      </c>
      <c r="Q36" s="3">
        <f t="shared" si="8"/>
        <v>5.0971000418480905</v>
      </c>
      <c r="R36" s="4">
        <f t="shared" si="5"/>
        <v>0.60747667965825869</v>
      </c>
    </row>
    <row r="37" spans="1:18" ht="23.1" customHeight="1">
      <c r="C37" s="8">
        <v>4</v>
      </c>
      <c r="E37" s="7">
        <f>+'J3-Health'!E37+'J3-Edu'!E37+'J3-Recreation'!E37+'J3-PL'!E37</f>
        <v>18606389.38186216</v>
      </c>
      <c r="G37" s="3">
        <f t="shared" si="6"/>
        <v>15.459836577489284</v>
      </c>
      <c r="H37" s="4">
        <f t="shared" si="3"/>
        <v>3.1708753975124182</v>
      </c>
      <c r="J37" s="7">
        <f>+'J3-Health'!J37+'J3-Edu'!J37+'J3-Recreation'!J37+'J3-PL'!J37</f>
        <v>397541</v>
      </c>
      <c r="L37" s="3">
        <f t="shared" si="7"/>
        <v>1.3341592171437267</v>
      </c>
      <c r="M37" s="4">
        <f t="shared" si="4"/>
        <v>0.52194028946528359</v>
      </c>
      <c r="O37" s="7">
        <f>+'J3-Health'!O37+'J3-Edu'!O37+'J3-Recreation'!O37+'J3-PL'!O37</f>
        <v>2969484.472888818</v>
      </c>
      <c r="Q37" s="3">
        <f t="shared" si="8"/>
        <v>4.9243524033869335</v>
      </c>
      <c r="R37" s="4">
        <f t="shared" si="5"/>
        <v>1.3223486643070936</v>
      </c>
    </row>
    <row r="38" spans="1:18" ht="23.1" customHeight="1">
      <c r="A38" s="8">
        <v>2023</v>
      </c>
      <c r="C38" s="8">
        <v>1</v>
      </c>
      <c r="E38" s="7">
        <f>+'J3-Health'!E38+'J3-Edu'!E38+'J3-Recreation'!E38+'J3-PL'!E38</f>
        <v>18961227.275409907</v>
      </c>
      <c r="G38" s="3">
        <f t="shared" si="6"/>
        <v>11.437521719796461</v>
      </c>
      <c r="H38" s="4">
        <f t="shared" si="3"/>
        <v>1.907075501137534</v>
      </c>
      <c r="J38" s="7">
        <f>+'J3-Health'!J38+'J3-Edu'!J38+'J3-Recreation'!J38+'J3-PL'!J38</f>
        <v>399276.61813910212</v>
      </c>
      <c r="L38" s="3">
        <f t="shared" si="7"/>
        <v>1.1121258440057513</v>
      </c>
      <c r="M38" s="4">
        <f t="shared" si="4"/>
        <v>0.43658846234782001</v>
      </c>
      <c r="O38" s="7">
        <f>+'J3-Health'!O38+'J3-Edu'!O38+'J3-Recreation'!O38+'J3-PL'!O38</f>
        <v>3027445.9083508137</v>
      </c>
      <c r="Q38" s="3">
        <f t="shared" si="8"/>
        <v>4.5819666311105678</v>
      </c>
      <c r="R38" s="4">
        <f t="shared" si="5"/>
        <v>1.9519022911612893</v>
      </c>
    </row>
    <row r="39" spans="1:18" ht="23.1" customHeight="1">
      <c r="C39" s="8">
        <v>2</v>
      </c>
      <c r="E39" s="7">
        <f>+'J3-Health'!E39+'J3-Edu'!E39+'J3-Recreation'!E39+'J3-PL'!E39</f>
        <v>19427136.683924619</v>
      </c>
      <c r="G39" s="3">
        <f t="shared" si="6"/>
        <v>12.433997363579973</v>
      </c>
      <c r="H39" s="4">
        <f t="shared" si="3"/>
        <v>2.4571690521263401</v>
      </c>
      <c r="J39" s="7">
        <f>+'J3-Health'!J39+'J3-Edu'!J39+'J3-Recreation'!J39+'J3-PL'!J39</f>
        <v>399806</v>
      </c>
      <c r="L39" s="3">
        <f t="shared" si="7"/>
        <v>1.2361872157681031</v>
      </c>
      <c r="M39" s="4">
        <f t="shared" si="4"/>
        <v>0.13258523961787727</v>
      </c>
      <c r="O39" s="7">
        <f>+'J3-Health'!O39+'J3-Edu'!O39+'J3-Recreation'!O39+'J3-PL'!O39</f>
        <v>3057184.2551996489</v>
      </c>
      <c r="Q39" s="3">
        <f t="shared" si="8"/>
        <v>4.9484576397677449</v>
      </c>
      <c r="R39" s="4">
        <f t="shared" si="5"/>
        <v>0.98229159988643122</v>
      </c>
    </row>
    <row r="40" spans="1:18" ht="23.1" customHeight="1">
      <c r="C40" s="8">
        <v>3</v>
      </c>
      <c r="E40" s="7">
        <f>+'J3-Health'!E40+'J3-Edu'!E40+'J3-Recreation'!E40+'J3-PL'!E40</f>
        <v>20260619.039328128</v>
      </c>
      <c r="G40" s="3">
        <f t="shared" si="6"/>
        <v>12.343440711858777</v>
      </c>
      <c r="H40" s="4">
        <f t="shared" si="3"/>
        <v>4.2902995380332598</v>
      </c>
      <c r="J40" s="7">
        <f>+'J3-Health'!J40+'J3-Edu'!J40+'J3-Recreation'!J40+'J3-PL'!J40</f>
        <v>400240</v>
      </c>
      <c r="L40" s="3">
        <f t="shared" si="7"/>
        <v>1.2044075490467376</v>
      </c>
      <c r="M40" s="4">
        <f t="shared" si="4"/>
        <v>0.10855264803428799</v>
      </c>
      <c r="O40" s="7">
        <f>+'J3-Health'!O40+'J3-Edu'!O40+'J3-Recreation'!O40+'J3-PL'!O40</f>
        <v>3074880.1781816264</v>
      </c>
      <c r="Q40" s="3">
        <f t="shared" si="8"/>
        <v>4.9185757188333623</v>
      </c>
      <c r="R40" s="4">
        <f t="shared" si="5"/>
        <v>0.57883076402347466</v>
      </c>
    </row>
    <row r="41" spans="1:18" ht="23.1" customHeight="1">
      <c r="C41" s="8">
        <v>4</v>
      </c>
      <c r="E41" s="7">
        <f>+'J3-Health'!E41+'J3-Edu'!E41+'J3-Recreation'!E41+'J3-PL'!E41</f>
        <v>20903870.146274813</v>
      </c>
      <c r="G41" s="3">
        <f t="shared" si="6"/>
        <v>12.347805462204708</v>
      </c>
      <c r="H41" s="4">
        <f t="shared" si="3"/>
        <v>3.1748837767398008</v>
      </c>
      <c r="J41" s="7">
        <f>+'J3-Health'!J41+'J3-Edu'!J41+'J3-Recreation'!J41+'J3-PL'!J41</f>
        <v>402099</v>
      </c>
      <c r="L41" s="3">
        <f t="shared" si="7"/>
        <v>1.1465484063279074</v>
      </c>
      <c r="M41" s="4">
        <f t="shared" si="4"/>
        <v>0.46447131720968038</v>
      </c>
      <c r="O41" s="7">
        <f>+'J3-Health'!O41+'J3-Edu'!O41+'J3-Recreation'!O41+'J3-PL'!O41</f>
        <v>3144796.9516039896</v>
      </c>
      <c r="Q41" s="3">
        <f t="shared" si="8"/>
        <v>5.9038018321281749</v>
      </c>
      <c r="R41" s="4">
        <f t="shared" si="5"/>
        <v>2.2738048109474551</v>
      </c>
    </row>
    <row r="42" spans="1:18" ht="23.1" customHeight="1">
      <c r="A42" s="8">
        <v>2024</v>
      </c>
      <c r="C42" s="8">
        <v>1</v>
      </c>
      <c r="E42" s="7">
        <f>+'J3-Health'!E42+'J3-Edu'!E42+'J3-Recreation'!E42+'J3-PL'!E42</f>
        <v>21376642.083552193</v>
      </c>
      <c r="G42" s="3">
        <f t="shared" si="6"/>
        <v>12.738705006055939</v>
      </c>
      <c r="H42" s="4">
        <f t="shared" si="3"/>
        <v>2.2616478861051004</v>
      </c>
      <c r="J42" s="7">
        <f>+'J3-Health'!J42+'J3-Edu'!J42+'J3-Recreation'!J42+'J3-PL'!J42</f>
        <v>403039</v>
      </c>
      <c r="L42" s="3">
        <f t="shared" si="7"/>
        <v>0.94229957126794606</v>
      </c>
      <c r="M42" s="4">
        <f t="shared" si="4"/>
        <v>0.23377327474078946</v>
      </c>
      <c r="O42" s="7">
        <f>+'J3-Health'!O42+'J3-Edu'!O42+'J3-Recreation'!O42+'J3-PL'!O42</f>
        <v>3199361.389819202</v>
      </c>
      <c r="Q42" s="3">
        <f t="shared" si="8"/>
        <v>5.678564924783025</v>
      </c>
      <c r="R42" s="4">
        <f t="shared" si="5"/>
        <v>1.7350703099410669</v>
      </c>
    </row>
    <row r="43" spans="1:18" ht="23.1" customHeight="1">
      <c r="C43" s="8">
        <v>2</v>
      </c>
      <c r="E43" s="7">
        <f>+'J3-Health'!E43+'J3-Edu'!E43+'J3-Recreation'!E43+'J3-PL'!E43</f>
        <v>21836267.584466398</v>
      </c>
      <c r="G43" s="3">
        <f t="shared" si="6"/>
        <v>12.400854226424741</v>
      </c>
      <c r="H43" s="4">
        <f t="shared" si="3"/>
        <v>2.1501295625277583</v>
      </c>
      <c r="J43" s="7">
        <f>+'J3-Health'!J43+'J3-Edu'!J43+'J3-Recreation'!J43+'J3-PL'!J43</f>
        <v>404226.96587468107</v>
      </c>
      <c r="L43" s="3">
        <f t="shared" si="7"/>
        <v>1.1057777708891603</v>
      </c>
      <c r="M43" s="4">
        <f t="shared" si="4"/>
        <v>0.29475208966900368</v>
      </c>
      <c r="O43" s="7">
        <f>+'J3-Health'!O43+'J3-Edu'!O43+'J3-Recreation'!O43+'J3-PL'!O43</f>
        <v>3232459.2952354909</v>
      </c>
      <c r="Q43" s="3">
        <f t="shared" si="8"/>
        <v>5.7332180661906484</v>
      </c>
      <c r="R43" s="4">
        <f t="shared" si="5"/>
        <v>1.0345159981492102</v>
      </c>
    </row>
    <row r="44" spans="1:18" ht="23.1" customHeight="1">
      <c r="C44" s="8">
        <v>3</v>
      </c>
      <c r="E44" s="7">
        <f>+'J3-Health'!E44+'J3-Edu'!E44+'J3-Recreation'!E44+'J3-PL'!E44</f>
        <v>22735034.12757834</v>
      </c>
      <c r="G44" s="3">
        <f t="shared" si="6"/>
        <v>12.212929345579692</v>
      </c>
      <c r="H44" s="4">
        <f t="shared" si="3"/>
        <v>4.1159348301414544</v>
      </c>
      <c r="J44" s="7">
        <f>+'J3-Health'!J44+'J3-Edu'!J44+'J3-Recreation'!J44+'J3-PL'!J44</f>
        <v>405044.08336761198</v>
      </c>
      <c r="L44" s="3">
        <f t="shared" si="7"/>
        <v>1.2003006615060929</v>
      </c>
      <c r="M44" s="4">
        <f t="shared" si="4"/>
        <v>0.20214324177081355</v>
      </c>
      <c r="O44" s="7">
        <f>+'J3-Health'!O44+'J3-Edu'!O44+'J3-Recreation'!O44+'J3-PL'!O44</f>
        <v>3244015.4310251293</v>
      </c>
      <c r="Q44" s="3">
        <f t="shared" si="8"/>
        <v>5.5005477625968302</v>
      </c>
      <c r="R44" s="4">
        <f t="shared" si="5"/>
        <v>0.35750290209908275</v>
      </c>
    </row>
    <row r="45" spans="1:18" ht="23.1" customHeight="1">
      <c r="C45" s="8">
        <v>4</v>
      </c>
      <c r="E45" s="7">
        <f>+'J3-Health'!E45+'J3-Edu'!E45+'J3-Recreation'!E45+'J3-PL'!E45</f>
        <v>23629964.732209079</v>
      </c>
      <c r="G45" s="3">
        <f t="shared" si="6"/>
        <v>13.041099886568475</v>
      </c>
      <c r="H45" s="4">
        <f t="shared" si="3"/>
        <v>3.9363503903658392</v>
      </c>
      <c r="J45" s="7">
        <f>+'J3-Health'!J45+'J3-Edu'!J45+'J3-Recreation'!J45+'J3-PL'!J45</f>
        <v>407144</v>
      </c>
      <c r="L45" s="3">
        <f t="shared" si="7"/>
        <v>1.2546661394333247</v>
      </c>
      <c r="M45" s="4">
        <f t="shared" si="4"/>
        <v>0.51844150269495515</v>
      </c>
      <c r="O45" s="7">
        <f>+'J3-Health'!O45+'J3-Edu'!O45+'J3-Recreation'!O45+'J3-PL'!O45</f>
        <v>3288178.7312624501</v>
      </c>
      <c r="Q45" s="3">
        <f t="shared" si="8"/>
        <v>4.5593334598384549</v>
      </c>
      <c r="R45" s="4">
        <f t="shared" si="5"/>
        <v>1.3613776252403564</v>
      </c>
    </row>
    <row r="46" spans="1:18" ht="23.1" customHeight="1">
      <c r="A46" s="8">
        <v>2025</v>
      </c>
      <c r="C46" s="62">
        <v>1</v>
      </c>
      <c r="E46" s="7">
        <f>+'J3-Health'!E46+'J3-Edu'!E46+'J3-Recreation'!E46+'J3-PL'!E46</f>
        <v>23758825.137345888</v>
      </c>
      <c r="G46" s="3">
        <f t="shared" si="6"/>
        <v>11.143859940596634</v>
      </c>
      <c r="H46" s="4">
        <f t="shared" si="3"/>
        <v>0.54532626940895224</v>
      </c>
      <c r="J46" s="7">
        <f>+'J3-Health'!J46+'J3-Edu'!J46+'J3-Recreation'!J46+'J3-PL'!J46</f>
        <v>408160</v>
      </c>
      <c r="L46" s="3">
        <f t="shared" si="7"/>
        <v>1.2705966420123005</v>
      </c>
      <c r="M46" s="4">
        <f t="shared" si="4"/>
        <v>0.24954315917709025</v>
      </c>
      <c r="O46" s="7">
        <f>+'J3-Health'!O46+'J3-Edu'!O46+'J3-Recreation'!O46+'J3-PL'!O46</f>
        <v>3327432.2060955679</v>
      </c>
      <c r="Q46" s="3">
        <f t="shared" si="8"/>
        <v>4.0030118724287966</v>
      </c>
      <c r="R46" s="4">
        <f t="shared" si="5"/>
        <v>1.1937755834229513</v>
      </c>
    </row>
    <row r="47" spans="1:18" ht="23.1" customHeight="1">
      <c r="A47" s="61"/>
      <c r="B47" s="13"/>
      <c r="C47" s="61">
        <v>2</v>
      </c>
      <c r="D47" s="13"/>
      <c r="E47" s="64">
        <f>+'J3-Health'!E47+'J3-Edu'!E47+'J3-Recreation'!E47+'J3-PL'!E47</f>
        <v>24622525.522806454</v>
      </c>
      <c r="F47" s="13"/>
      <c r="G47" s="65">
        <f t="shared" si="6"/>
        <v>12.759771914143926</v>
      </c>
      <c r="H47" s="4">
        <f t="shared" si="3"/>
        <v>3.6352823865138717</v>
      </c>
      <c r="I47" s="13"/>
      <c r="J47" s="64">
        <f>+'J3-Health'!J47+'J3-Edu'!J47+'J3-Recreation'!J47+'J3-PL'!J47</f>
        <v>410060</v>
      </c>
      <c r="K47" s="13"/>
      <c r="L47" s="65">
        <f t="shared" si="7"/>
        <v>1.4430096499616685</v>
      </c>
      <c r="M47" s="4">
        <f t="shared" si="4"/>
        <v>0.46550372402980322</v>
      </c>
      <c r="N47" s="13"/>
      <c r="O47" s="64">
        <f>+'J3-Health'!O47+'J3-Edu'!O47+'J3-Recreation'!O47+'J3-PL'!O47</f>
        <v>3370809.961024669</v>
      </c>
      <c r="P47" s="66"/>
      <c r="Q47" s="65">
        <f>(O47/O43-1)*100</f>
        <v>4.280043556715496</v>
      </c>
      <c r="R47" s="4">
        <f t="shared" si="5"/>
        <v>1.3036405324693634</v>
      </c>
    </row>
    <row r="48" spans="1:18" ht="23.1" customHeight="1">
      <c r="A48" s="70"/>
      <c r="B48" s="13"/>
      <c r="C48" s="70" t="s">
        <v>120</v>
      </c>
      <c r="D48" s="13"/>
      <c r="E48" s="64">
        <f>+'J3-Health'!E48+'J3-Edu'!E48+'J3-Recreation'!E48+'J3-PL'!E48</f>
        <v>25552406.663577553</v>
      </c>
      <c r="F48" s="13"/>
      <c r="G48" s="65">
        <f t="shared" ref="G48" si="9">(E48/E44-1)*100</f>
        <v>12.392207199643689</v>
      </c>
      <c r="H48" s="4">
        <f t="shared" ref="H48" si="10">(E48/E47-1)*100</f>
        <v>3.7765465606271809</v>
      </c>
      <c r="I48" s="13"/>
      <c r="J48" s="64">
        <f>+'J3-Health'!J48+'J3-Edu'!J48+'J3-Recreation'!J48+'J3-PL'!J48</f>
        <v>411584</v>
      </c>
      <c r="K48" s="13"/>
      <c r="L48" s="65">
        <f t="shared" ref="L48" si="11">(J48/J44-1)*100</f>
        <v>1.6146184825152732</v>
      </c>
      <c r="M48" s="4">
        <f t="shared" ref="M48" si="12">(J48/J47-1)*100</f>
        <v>0.37165292883967194</v>
      </c>
      <c r="N48" s="13"/>
      <c r="O48" s="64">
        <f>+'J3-Health'!O48+'J3-Edu'!O48+'J3-Recreation'!O48+'J3-PL'!O48</f>
        <v>3408154.2218817212</v>
      </c>
      <c r="P48" s="66"/>
      <c r="Q48" s="65">
        <f t="shared" ref="Q48:Q49" si="13">(O48/O44-1)*100</f>
        <v>5.0597413713511008</v>
      </c>
      <c r="R48" s="4">
        <f t="shared" ref="R48:R49" si="14">(O48/O47-1)*100</f>
        <v>1.1078720333940195</v>
      </c>
    </row>
    <row r="49" spans="1:18" ht="23.1" customHeight="1" thickBot="1">
      <c r="A49" s="27"/>
      <c r="B49" s="23"/>
      <c r="C49" s="27" t="s">
        <v>121</v>
      </c>
      <c r="D49" s="23"/>
      <c r="E49" s="24">
        <f>+'J3-Health'!E49+'J3-Edu'!E49+'J3-Recreation'!E49+'J3-PL'!E49</f>
        <v>26384744.994245611</v>
      </c>
      <c r="F49" s="23"/>
      <c r="G49" s="81">
        <f t="shared" ref="G49" si="15">(E49/E45-1)*100</f>
        <v>11.657995656174624</v>
      </c>
      <c r="H49" s="81">
        <f t="shared" ref="H49" si="16">(E49/E48-1)*100</f>
        <v>3.257377442471876</v>
      </c>
      <c r="I49" s="23"/>
      <c r="J49" s="24">
        <f>+'J3-Health'!J49+'J3-Edu'!J49+'J3-Recreation'!J49+'J3-PL'!J49</f>
        <v>414101</v>
      </c>
      <c r="K49" s="23"/>
      <c r="L49" s="81">
        <f t="shared" ref="L49" si="17">(J49/J45-1)*100</f>
        <v>1.7087320456644406</v>
      </c>
      <c r="M49" s="81">
        <f t="shared" ref="M49" si="18">(J49/J48-1)*100</f>
        <v>0.61153980718395839</v>
      </c>
      <c r="N49" s="23"/>
      <c r="O49" s="24">
        <f>+'J3-Health'!O49+'J3-Edu'!O49+'J3-Recreation'!O49+'J3-PL'!O49</f>
        <v>3460588.930785696</v>
      </c>
      <c r="P49" s="25"/>
      <c r="Q49" s="81">
        <f t="shared" si="13"/>
        <v>5.2433341863096228</v>
      </c>
      <c r="R49" s="81">
        <f t="shared" si="14"/>
        <v>1.5385075172749785</v>
      </c>
    </row>
  </sheetData>
  <sheetProtection algorithmName="SHA-512" hashValue="U0hEpArNAr5ZW3gA7kpRxzuRRpYX7Bw/tBRD8gSEmJt1HV6hEfEiItMymeeJh4Qp8wZfPyjP3QLki0g97iVYgg==" saltValue="nD0+eb0bVrEHhF19ZUoLRg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&amp;C&amp;"Arial,Bold"&amp;[16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5965-AAAA-421D-B0D9-F8F12E2C7E78}">
  <sheetPr codeName="Sheet40">
    <tabColor rgb="FF00B0F0"/>
  </sheetPr>
  <dimension ref="A2:S49"/>
  <sheetViews>
    <sheetView view="pageBreakPreview" zoomScale="88" zoomScaleNormal="100" zoomScaleSheetLayoutView="88" workbookViewId="0">
      <pane ySplit="12" topLeftCell="A13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111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112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100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119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34982090.518028066</v>
      </c>
      <c r="F14" s="5"/>
      <c r="G14" s="29"/>
      <c r="H14" s="5"/>
      <c r="I14" s="5"/>
      <c r="J14" s="34">
        <f>J25</f>
        <v>210092</v>
      </c>
      <c r="K14" s="5"/>
      <c r="L14" s="29"/>
      <c r="M14" s="5"/>
      <c r="N14" s="5"/>
      <c r="O14" s="34">
        <f>+O22+O23+O24+O25</f>
        <v>5198802.0206426606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27741718.546245553</v>
      </c>
      <c r="F15" s="5"/>
      <c r="G15" s="29">
        <f t="shared" ref="G15:G16" si="0">((E15/E14)-1)*100</f>
        <v>-20.697367894726526</v>
      </c>
      <c r="H15" s="5"/>
      <c r="I15" s="5"/>
      <c r="J15" s="34">
        <f>J29</f>
        <v>204290</v>
      </c>
      <c r="K15" s="5"/>
      <c r="L15" s="29">
        <f t="shared" ref="L15:L16" si="1">((J15/J14)-1)*100</f>
        <v>-2.7616472783352108</v>
      </c>
      <c r="M15" s="5"/>
      <c r="N15" s="5"/>
      <c r="O15" s="34">
        <f>+O26+O27+O28+O29</f>
        <v>4788247.8648947496</v>
      </c>
      <c r="P15" s="1"/>
      <c r="Q15" s="29">
        <f t="shared" ref="Q15:Q16" si="2">((O15/O14)-1)*100</f>
        <v>-7.8970915629743343</v>
      </c>
      <c r="R15" s="5"/>
    </row>
    <row r="16" spans="1:19" ht="23.1" customHeight="1">
      <c r="A16" s="8">
        <v>2021</v>
      </c>
      <c r="E16" s="34">
        <f>+E30+E31+E32+E33</f>
        <v>22592977.808039717</v>
      </c>
      <c r="F16" s="5"/>
      <c r="G16" s="29">
        <f t="shared" si="0"/>
        <v>-18.559559421752713</v>
      </c>
      <c r="H16" s="5"/>
      <c r="I16" s="5"/>
      <c r="J16" s="34">
        <f>J33</f>
        <v>160531</v>
      </c>
      <c r="K16" s="5"/>
      <c r="L16" s="29">
        <f t="shared" si="1"/>
        <v>-21.420040139018059</v>
      </c>
      <c r="M16" s="5"/>
      <c r="N16" s="5"/>
      <c r="O16" s="34">
        <f>+O30+O31+O32+O33</f>
        <v>5004742</v>
      </c>
      <c r="P16" s="1"/>
      <c r="Q16" s="29">
        <f t="shared" si="2"/>
        <v>4.5213644158333288</v>
      </c>
      <c r="R16" s="5"/>
    </row>
    <row r="17" spans="1:18" ht="23.1" customHeight="1">
      <c r="A17" s="8">
        <v>2022</v>
      </c>
      <c r="E17" s="34">
        <f>+E34+E35+E36+E37</f>
        <v>30994039.592076987</v>
      </c>
      <c r="F17" s="5"/>
      <c r="G17" s="29">
        <f>((E17/E16)-1)*100</f>
        <v>37.184393555451337</v>
      </c>
      <c r="H17" s="5"/>
      <c r="I17" s="5"/>
      <c r="J17" s="34">
        <f>J37</f>
        <v>163601</v>
      </c>
      <c r="K17" s="5"/>
      <c r="L17" s="29">
        <f>((J17/J16)-1)*100</f>
        <v>1.9124032118406964</v>
      </c>
      <c r="M17" s="5"/>
      <c r="N17" s="5"/>
      <c r="O17" s="34">
        <f>+O34+O35+O36+O37</f>
        <v>5106655.5788639998</v>
      </c>
      <c r="P17" s="1"/>
      <c r="Q17" s="29">
        <f>((O17/O16)-1)*100</f>
        <v>2.0363403121279822</v>
      </c>
      <c r="R17" s="5"/>
    </row>
    <row r="18" spans="1:18" ht="23.1" customHeight="1">
      <c r="A18" s="8">
        <v>2023</v>
      </c>
      <c r="E18" s="34">
        <f>+E38+E39+E40+E41</f>
        <v>36423155.581553526</v>
      </c>
      <c r="F18" s="5"/>
      <c r="G18" s="29">
        <f>((E18/E17)-1)*100</f>
        <v>17.516645332234738</v>
      </c>
      <c r="H18" s="5"/>
      <c r="I18" s="5"/>
      <c r="J18" s="34">
        <f>J41</f>
        <v>167968</v>
      </c>
      <c r="K18" s="5"/>
      <c r="L18" s="29">
        <f>((J18/J17)-1)*100</f>
        <v>2.66929908741389</v>
      </c>
      <c r="M18" s="5"/>
      <c r="N18" s="5"/>
      <c r="O18" s="34">
        <f>+O38+O39+O40+O41</f>
        <v>5357338.29014201</v>
      </c>
      <c r="P18" s="1"/>
      <c r="Q18" s="29">
        <f>((O18/O17)-1)*100</f>
        <v>4.908941035999459</v>
      </c>
      <c r="R18" s="5"/>
    </row>
    <row r="19" spans="1:18" ht="23.1" customHeight="1">
      <c r="A19" s="8">
        <v>2024</v>
      </c>
      <c r="E19" s="34">
        <f>+E42+E43+E44+E45</f>
        <v>40044312.243586563</v>
      </c>
      <c r="F19" s="5"/>
      <c r="G19" s="29">
        <f>((E19/E18)-1)*100</f>
        <v>9.9419081192047223</v>
      </c>
      <c r="H19" s="5"/>
      <c r="I19" s="5"/>
      <c r="J19" s="34">
        <f>J45</f>
        <v>170880</v>
      </c>
      <c r="K19" s="5"/>
      <c r="L19" s="29">
        <f>((J19/J18)-1)*100</f>
        <v>1.7336635549628499</v>
      </c>
      <c r="M19" s="5"/>
      <c r="N19" s="5"/>
      <c r="O19" s="34">
        <f>+O42+O43+O44+O45</f>
        <v>5497951.8476519696</v>
      </c>
      <c r="P19" s="1"/>
      <c r="Q19" s="29">
        <f>((O19/O18)-1)*100</f>
        <v>2.6246906559681316</v>
      </c>
      <c r="R19" s="5"/>
    </row>
    <row r="20" spans="1:18" ht="23.1" customHeight="1">
      <c r="A20" s="73">
        <v>2025</v>
      </c>
      <c r="C20" s="73"/>
      <c r="E20" s="34">
        <f>+E46+E47+E48+E49</f>
        <v>44035719.153508447</v>
      </c>
      <c r="F20" s="5"/>
      <c r="G20" s="29">
        <f>((E20/E19)-1)*100</f>
        <v>9.9674752450296999</v>
      </c>
      <c r="H20" s="5"/>
      <c r="I20" s="5"/>
      <c r="J20" s="34">
        <f>J49</f>
        <v>173844.89992175778</v>
      </c>
      <c r="K20" s="5"/>
      <c r="L20" s="29">
        <f>((J20/J19)-1)*100</f>
        <v>1.7350772014032012</v>
      </c>
      <c r="M20" s="5"/>
      <c r="N20" s="5"/>
      <c r="O20" s="34">
        <f>+O46+O47+O48+O49</f>
        <v>5638532.1513747219</v>
      </c>
      <c r="P20" s="1"/>
      <c r="Q20" s="29">
        <f>((O20/O19)-1)*100</f>
        <v>2.5569577111300257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8359602.5734178396</v>
      </c>
      <c r="G22" s="3">
        <f>(E22/E16-1)*100</f>
        <v>-62.999111297125808</v>
      </c>
      <c r="H22" s="4">
        <f>(E22/E19-1)*100</f>
        <v>-79.124119993453746</v>
      </c>
      <c r="J22" s="7">
        <v>209091</v>
      </c>
      <c r="L22" s="3">
        <f>(J22/J16-1)*100</f>
        <v>30.249609109766951</v>
      </c>
      <c r="M22" s="4">
        <f>(J22/J19-1)*100</f>
        <v>22.361306179775276</v>
      </c>
      <c r="O22" s="7">
        <v>1287670</v>
      </c>
      <c r="Q22" s="3">
        <f>(O22/O16-1)*100</f>
        <v>-74.271001382289043</v>
      </c>
      <c r="R22" s="4">
        <f>(O22/O19-1)*100</f>
        <v>-76.579096440251121</v>
      </c>
    </row>
    <row r="23" spans="1:18" ht="23.1" hidden="1" customHeight="1">
      <c r="C23" s="8">
        <v>2</v>
      </c>
      <c r="E23" s="7">
        <v>8888528.0448841006</v>
      </c>
      <c r="G23" s="3">
        <f>(E23/E17-1)*100</f>
        <v>-71.321814897738349</v>
      </c>
      <c r="H23" s="4">
        <f t="shared" ref="H23:H47" si="3">(E23/E22-1)*100</f>
        <v>6.3271604938272663</v>
      </c>
      <c r="J23" s="7">
        <v>209253</v>
      </c>
      <c r="L23" s="3">
        <f>(J23/J17-1)*100</f>
        <v>27.904474911522549</v>
      </c>
      <c r="M23" s="4">
        <f t="shared" ref="M23:M47" si="4">(J23/J22-1)*100</f>
        <v>7.747822718338071E-2</v>
      </c>
      <c r="O23" s="7">
        <v>1294140</v>
      </c>
      <c r="Q23" s="3">
        <f>(O23/O17-1)*100</f>
        <v>-74.657777874107438</v>
      </c>
      <c r="R23" s="4">
        <f t="shared" ref="R23:R47" si="5">(O23/O22-1)*100</f>
        <v>0.50245792788525812</v>
      </c>
    </row>
    <row r="24" spans="1:18" ht="23.1" hidden="1" customHeight="1">
      <c r="C24" s="8">
        <v>3</v>
      </c>
      <c r="E24" s="7">
        <v>8604168.1538383197</v>
      </c>
      <c r="G24" s="3">
        <f>(E24/E18-1)*100</f>
        <v>-76.377202863236022</v>
      </c>
      <c r="H24" s="4">
        <f t="shared" si="3"/>
        <v>-3.1991786447638781</v>
      </c>
      <c r="J24" s="7">
        <v>208962</v>
      </c>
      <c r="L24" s="3">
        <f>(J24/J18-1)*100</f>
        <v>24.405839207468084</v>
      </c>
      <c r="M24" s="4">
        <f t="shared" si="4"/>
        <v>-0.13906610657912211</v>
      </c>
      <c r="O24" s="7">
        <v>1288533</v>
      </c>
      <c r="Q24" s="3">
        <f>(O24/O18-1)*100</f>
        <v>-75.9482614273021</v>
      </c>
      <c r="R24" s="4">
        <f t="shared" si="5"/>
        <v>-0.43326069822430258</v>
      </c>
    </row>
    <row r="25" spans="1:18" ht="23.1" hidden="1" customHeight="1">
      <c r="C25" s="8">
        <v>4</v>
      </c>
      <c r="E25" s="7">
        <v>9129791.7458878104</v>
      </c>
      <c r="G25" s="3">
        <f>(E25/E19-1)*100</f>
        <v>-77.200777752525823</v>
      </c>
      <c r="H25" s="4">
        <f t="shared" si="3"/>
        <v>6.1089414182939894</v>
      </c>
      <c r="J25" s="7">
        <v>210092</v>
      </c>
      <c r="L25" s="3">
        <f>(J25/J19-1)*100</f>
        <v>22.94709737827716</v>
      </c>
      <c r="M25" s="4">
        <f t="shared" si="4"/>
        <v>0.5407681779462381</v>
      </c>
      <c r="O25" s="7">
        <v>1328459.0206426601</v>
      </c>
      <c r="Q25" s="3">
        <f>(O25/O19-1)*100</f>
        <v>-75.837201607904035</v>
      </c>
      <c r="R25" s="4">
        <f t="shared" si="5"/>
        <v>3.0985640757869692</v>
      </c>
    </row>
    <row r="26" spans="1:18" ht="23.1" customHeight="1">
      <c r="A26" s="8">
        <v>2020</v>
      </c>
      <c r="C26" s="8">
        <v>1</v>
      </c>
      <c r="E26" s="7">
        <v>8443198.5991520304</v>
      </c>
      <c r="G26" s="3">
        <f t="shared" ref="G26:G47" si="6">(E26/E22-1)*100</f>
        <v>1.0000000000001563</v>
      </c>
      <c r="H26" s="4">
        <f t="shared" si="3"/>
        <v>-7.5203593449437829</v>
      </c>
      <c r="J26" s="7">
        <v>196777</v>
      </c>
      <c r="L26" s="3">
        <f t="shared" ref="L26:L47" si="7">(J26/J22-1)*100</f>
        <v>-5.8893017872600932</v>
      </c>
      <c r="M26" s="4">
        <f t="shared" si="4"/>
        <v>-6.3376996744283431</v>
      </c>
      <c r="O26" s="7">
        <v>1304547</v>
      </c>
      <c r="Q26" s="3">
        <f t="shared" ref="Q26:Q47" si="8">(O26/O22-1)*100</f>
        <v>1.3106618931869152</v>
      </c>
      <c r="R26" s="4">
        <f t="shared" si="5"/>
        <v>-1.799981803811479</v>
      </c>
    </row>
    <row r="27" spans="1:18" ht="23.1" customHeight="1">
      <c r="C27" s="8">
        <v>2</v>
      </c>
      <c r="E27" s="7">
        <v>6391577.2583977804</v>
      </c>
      <c r="G27" s="3">
        <f t="shared" si="6"/>
        <v>-28.091836734693885</v>
      </c>
      <c r="H27" s="4">
        <f t="shared" si="3"/>
        <v>-24.299100828450236</v>
      </c>
      <c r="J27" s="7">
        <v>186939</v>
      </c>
      <c r="L27" s="3">
        <f t="shared" si="7"/>
        <v>-10.66364639933478</v>
      </c>
      <c r="M27" s="4">
        <f t="shared" si="4"/>
        <v>-4.9995680389476433</v>
      </c>
      <c r="O27" s="7">
        <v>924924</v>
      </c>
      <c r="Q27" s="3">
        <f t="shared" si="8"/>
        <v>-28.529834484677085</v>
      </c>
      <c r="R27" s="4">
        <f t="shared" si="5"/>
        <v>-29.099986432071823</v>
      </c>
    </row>
    <row r="28" spans="1:18" ht="23.1" customHeight="1">
      <c r="C28" s="8">
        <v>3</v>
      </c>
      <c r="E28" s="7">
        <v>7039586.2167443503</v>
      </c>
      <c r="G28" s="3">
        <f t="shared" si="6"/>
        <v>-18.184000000000111</v>
      </c>
      <c r="H28" s="4">
        <f t="shared" si="3"/>
        <v>10.138482758620526</v>
      </c>
      <c r="J28" s="7">
        <v>204495</v>
      </c>
      <c r="L28" s="3">
        <f t="shared" si="7"/>
        <v>-2.1377092485715066</v>
      </c>
      <c r="M28" s="4">
        <f t="shared" si="4"/>
        <v>9.3912987659075853</v>
      </c>
      <c r="O28" s="7">
        <v>1280667</v>
      </c>
      <c r="Q28" s="3">
        <f t="shared" si="8"/>
        <v>-0.61046166454409301</v>
      </c>
      <c r="R28" s="4">
        <f t="shared" si="5"/>
        <v>38.461862812512159</v>
      </c>
    </row>
    <row r="29" spans="1:18" ht="23.1" customHeight="1">
      <c r="C29" s="8">
        <v>4</v>
      </c>
      <c r="E29" s="7">
        <v>5867356.4719513897</v>
      </c>
      <c r="G29" s="3">
        <f t="shared" si="6"/>
        <v>-35.733950617283995</v>
      </c>
      <c r="H29" s="4">
        <f t="shared" si="3"/>
        <v>-16.651969429747115</v>
      </c>
      <c r="J29" s="7">
        <v>204290</v>
      </c>
      <c r="L29" s="3">
        <f t="shared" si="7"/>
        <v>-2.7616472783352108</v>
      </c>
      <c r="M29" s="4">
        <f t="shared" si="4"/>
        <v>-0.10024694980317328</v>
      </c>
      <c r="O29" s="7">
        <v>1278109.8648947501</v>
      </c>
      <c r="Q29" s="3">
        <f t="shared" si="8"/>
        <v>-3.7900420687085212</v>
      </c>
      <c r="R29" s="4">
        <f t="shared" si="5"/>
        <v>-0.19967213219751478</v>
      </c>
    </row>
    <row r="30" spans="1:18" ht="23.1" customHeight="1">
      <c r="A30" s="8">
        <v>2021</v>
      </c>
      <c r="C30" s="8">
        <v>1</v>
      </c>
      <c r="E30" s="7">
        <v>5203240.45222665</v>
      </c>
      <c r="G30" s="3">
        <f t="shared" si="6"/>
        <v>-38.373586844809935</v>
      </c>
      <c r="H30" s="4">
        <f t="shared" si="3"/>
        <v>-11.318828554213701</v>
      </c>
      <c r="J30" s="7">
        <v>203269</v>
      </c>
      <c r="L30" s="3">
        <f t="shared" si="7"/>
        <v>3.2991660610742102</v>
      </c>
      <c r="M30" s="4">
        <f t="shared" si="4"/>
        <v>-0.49977972490087286</v>
      </c>
      <c r="O30" s="7">
        <v>1264051</v>
      </c>
      <c r="Q30" s="3">
        <f t="shared" si="8"/>
        <v>-3.1042193190433109</v>
      </c>
      <c r="R30" s="4">
        <f t="shared" si="5"/>
        <v>-1.0999731150582837</v>
      </c>
    </row>
    <row r="31" spans="1:18" ht="23.1" customHeight="1">
      <c r="C31" s="8">
        <v>2</v>
      </c>
      <c r="E31" s="7">
        <v>6586619.20360249</v>
      </c>
      <c r="G31" s="3">
        <f t="shared" si="6"/>
        <v>3.051546391752491</v>
      </c>
      <c r="H31" s="4">
        <f t="shared" si="3"/>
        <v>26.586869549414025</v>
      </c>
      <c r="J31" s="7">
        <v>204959</v>
      </c>
      <c r="L31" s="3">
        <f t="shared" si="7"/>
        <v>9.6395080748265407</v>
      </c>
      <c r="M31" s="4">
        <f t="shared" si="4"/>
        <v>0.83141059384361782</v>
      </c>
      <c r="O31" s="7">
        <v>1265675</v>
      </c>
      <c r="Q31" s="3">
        <f t="shared" si="8"/>
        <v>36.840972879933908</v>
      </c>
      <c r="R31" s="4">
        <f t="shared" si="5"/>
        <v>0.12847582890247455</v>
      </c>
    </row>
    <row r="32" spans="1:18" ht="23.1" customHeight="1">
      <c r="C32" s="8">
        <v>3</v>
      </c>
      <c r="E32" s="7">
        <v>4907612.7676146096</v>
      </c>
      <c r="G32" s="3">
        <f t="shared" si="6"/>
        <v>-30.285493827160348</v>
      </c>
      <c r="H32" s="4">
        <f t="shared" si="3"/>
        <v>-25.491172088247694</v>
      </c>
      <c r="J32" s="7">
        <v>158941</v>
      </c>
      <c r="L32" s="3">
        <f t="shared" si="7"/>
        <v>-22.276339274798897</v>
      </c>
      <c r="M32" s="4">
        <f t="shared" si="4"/>
        <v>-22.452295337116201</v>
      </c>
      <c r="O32" s="7">
        <v>1230127</v>
      </c>
      <c r="Q32" s="3">
        <f t="shared" si="8"/>
        <v>-3.9463810654916553</v>
      </c>
      <c r="R32" s="4">
        <f t="shared" si="5"/>
        <v>-2.8086199063740658</v>
      </c>
    </row>
    <row r="33" spans="1:18" ht="23.1" customHeight="1">
      <c r="C33" s="8">
        <v>4</v>
      </c>
      <c r="E33" s="7">
        <v>5895505.3845959697</v>
      </c>
      <c r="G33" s="3">
        <f t="shared" si="6"/>
        <v>0.47975460122704483</v>
      </c>
      <c r="H33" s="4">
        <f t="shared" si="3"/>
        <v>20.129799634976784</v>
      </c>
      <c r="J33" s="7">
        <v>160531</v>
      </c>
      <c r="L33" s="3">
        <f t="shared" si="7"/>
        <v>-21.420040139018059</v>
      </c>
      <c r="M33" s="4">
        <f t="shared" si="4"/>
        <v>1.000371206925843</v>
      </c>
      <c r="O33" s="7">
        <v>1244889</v>
      </c>
      <c r="Q33" s="3">
        <f t="shared" si="8"/>
        <v>-2.5992182524532614</v>
      </c>
      <c r="R33" s="4">
        <f t="shared" si="5"/>
        <v>1.2000386951916298</v>
      </c>
    </row>
    <row r="34" spans="1:18" ht="23.1" customHeight="1">
      <c r="A34" s="8">
        <v>2022</v>
      </c>
      <c r="C34" s="8">
        <v>1</v>
      </c>
      <c r="E34" s="7">
        <v>5998374.6569395</v>
      </c>
      <c r="G34" s="3">
        <f t="shared" si="6"/>
        <v>15.281519507186792</v>
      </c>
      <c r="H34" s="4">
        <f t="shared" si="3"/>
        <v>1.7448762342294089</v>
      </c>
      <c r="J34" s="7">
        <v>161174</v>
      </c>
      <c r="L34" s="3">
        <f t="shared" si="7"/>
        <v>-20.709011211744045</v>
      </c>
      <c r="M34" s="4">
        <f t="shared" si="4"/>
        <v>0.40054568899465792</v>
      </c>
      <c r="O34" s="7">
        <v>1251114</v>
      </c>
      <c r="Q34" s="3">
        <f t="shared" si="8"/>
        <v>-1.0234555409552315</v>
      </c>
      <c r="R34" s="4">
        <f t="shared" si="5"/>
        <v>0.5000445822880506</v>
      </c>
    </row>
    <row r="35" spans="1:18" ht="23.1" customHeight="1">
      <c r="C35" s="8">
        <v>2</v>
      </c>
      <c r="E35" s="7">
        <v>8084467.6997496001</v>
      </c>
      <c r="G35" s="3">
        <f t="shared" si="6"/>
        <v>22.740778688524689</v>
      </c>
      <c r="H35" s="4">
        <f t="shared" si="3"/>
        <v>34.777638312350255</v>
      </c>
      <c r="J35" s="7">
        <v>162786</v>
      </c>
      <c r="L35" s="3">
        <f t="shared" si="7"/>
        <v>-20.57631038402803</v>
      </c>
      <c r="M35" s="4">
        <f t="shared" si="4"/>
        <v>1.0001613163413525</v>
      </c>
      <c r="O35" s="7">
        <v>1269881</v>
      </c>
      <c r="Q35" s="3">
        <f t="shared" si="8"/>
        <v>0.33231279751910758</v>
      </c>
      <c r="R35" s="4">
        <f t="shared" si="5"/>
        <v>1.5000231793425689</v>
      </c>
    </row>
    <row r="36" spans="1:18" ht="23.1" customHeight="1">
      <c r="C36" s="8">
        <v>3</v>
      </c>
      <c r="E36" s="7">
        <v>8323271.3498498201</v>
      </c>
      <c r="G36" s="3">
        <f t="shared" si="6"/>
        <v>69.599186895412359</v>
      </c>
      <c r="H36" s="4">
        <f t="shared" si="3"/>
        <v>2.9538574334042611</v>
      </c>
      <c r="J36" s="7">
        <v>162949</v>
      </c>
      <c r="L36" s="3">
        <f t="shared" si="7"/>
        <v>2.5216904385904293</v>
      </c>
      <c r="M36" s="4">
        <f t="shared" si="4"/>
        <v>0.10013146093643677</v>
      </c>
      <c r="O36" s="7">
        <v>1285119.5719999999</v>
      </c>
      <c r="Q36" s="3">
        <f t="shared" si="8"/>
        <v>4.4704792269415927</v>
      </c>
      <c r="R36" s="4">
        <f t="shared" si="5"/>
        <v>1.2000000000000011</v>
      </c>
    </row>
    <row r="37" spans="1:18" ht="23.1" customHeight="1">
      <c r="C37" s="8">
        <v>4</v>
      </c>
      <c r="E37" s="7">
        <v>8587925.8855380695</v>
      </c>
      <c r="G37" s="3">
        <f t="shared" si="6"/>
        <v>45.669036415045468</v>
      </c>
      <c r="H37" s="4">
        <f t="shared" si="3"/>
        <v>3.1796937113317103</v>
      </c>
      <c r="J37" s="7">
        <v>163601</v>
      </c>
      <c r="L37" s="3">
        <f t="shared" si="7"/>
        <v>1.9124032118406964</v>
      </c>
      <c r="M37" s="4">
        <f t="shared" si="4"/>
        <v>0.40012519254490897</v>
      </c>
      <c r="O37" s="7">
        <v>1300541.0068640001</v>
      </c>
      <c r="Q37" s="3">
        <f t="shared" si="8"/>
        <v>4.4704392812531912</v>
      </c>
      <c r="R37" s="4">
        <f t="shared" si="5"/>
        <v>1.2000000000000233</v>
      </c>
    </row>
    <row r="38" spans="1:18" ht="23.1" customHeight="1">
      <c r="A38" s="8">
        <v>2023</v>
      </c>
      <c r="C38" s="8">
        <v>1</v>
      </c>
      <c r="E38" s="7">
        <v>8822635.2266682293</v>
      </c>
      <c r="G38" s="3">
        <f t="shared" si="6"/>
        <v>47.083764040336362</v>
      </c>
      <c r="H38" s="4">
        <f t="shared" si="3"/>
        <v>2.7330154481818081</v>
      </c>
      <c r="J38" s="7">
        <v>164582</v>
      </c>
      <c r="L38" s="3">
        <f t="shared" si="7"/>
        <v>2.1144849665578835</v>
      </c>
      <c r="M38" s="4">
        <f t="shared" si="4"/>
        <v>0.59962958661621268</v>
      </c>
      <c r="O38" s="7">
        <v>1317448.0399532299</v>
      </c>
      <c r="Q38" s="3">
        <f t="shared" si="8"/>
        <v>5.3019980555912616</v>
      </c>
      <c r="R38" s="4">
        <f t="shared" si="5"/>
        <v>1.2999999999998346</v>
      </c>
    </row>
    <row r="39" spans="1:18" ht="23.1" customHeight="1">
      <c r="C39" s="8">
        <v>2</v>
      </c>
      <c r="E39" s="7">
        <v>9024485.9656355791</v>
      </c>
      <c r="G39" s="3">
        <f t="shared" si="6"/>
        <v>11.627460221222652</v>
      </c>
      <c r="H39" s="4">
        <f t="shared" si="3"/>
        <v>2.287873563640197</v>
      </c>
      <c r="J39" s="7">
        <v>166393</v>
      </c>
      <c r="L39" s="3">
        <f t="shared" si="7"/>
        <v>2.2157925128696521</v>
      </c>
      <c r="M39" s="4">
        <f t="shared" si="4"/>
        <v>1.1003633447157046</v>
      </c>
      <c r="O39" s="7">
        <v>1338527.2086400001</v>
      </c>
      <c r="Q39" s="3">
        <f t="shared" si="8"/>
        <v>5.4057197989417993</v>
      </c>
      <c r="R39" s="4">
        <f t="shared" si="5"/>
        <v>1.6000000036068496</v>
      </c>
    </row>
    <row r="40" spans="1:18" ht="23.1" customHeight="1">
      <c r="C40" s="8">
        <v>3</v>
      </c>
      <c r="E40" s="7">
        <v>9182616.0305314809</v>
      </c>
      <c r="G40" s="3">
        <f t="shared" si="6"/>
        <v>10.324602485742185</v>
      </c>
      <c r="H40" s="4">
        <f t="shared" si="3"/>
        <v>1.752233484522514</v>
      </c>
      <c r="J40" s="7">
        <v>167614</v>
      </c>
      <c r="L40" s="3">
        <f t="shared" si="7"/>
        <v>2.8628589313220765</v>
      </c>
      <c r="M40" s="4">
        <f t="shared" si="4"/>
        <v>0.73380490765837525</v>
      </c>
      <c r="O40" s="7">
        <v>1348793.21028</v>
      </c>
      <c r="Q40" s="3">
        <f t="shared" si="8"/>
        <v>4.9546859037331803</v>
      </c>
      <c r="R40" s="4">
        <f t="shared" si="5"/>
        <v>0.76696249233743075</v>
      </c>
    </row>
    <row r="41" spans="1:18" ht="23.1" customHeight="1">
      <c r="C41" s="8">
        <v>4</v>
      </c>
      <c r="E41" s="7">
        <v>9393418.3587182406</v>
      </c>
      <c r="G41" s="3">
        <f t="shared" si="6"/>
        <v>9.3793598584334337</v>
      </c>
      <c r="H41" s="4">
        <f t="shared" si="3"/>
        <v>2.2956674599684757</v>
      </c>
      <c r="J41" s="7">
        <v>167968</v>
      </c>
      <c r="L41" s="3">
        <f t="shared" si="7"/>
        <v>2.66929908741389</v>
      </c>
      <c r="M41" s="4">
        <f t="shared" si="4"/>
        <v>0.21119954180437439</v>
      </c>
      <c r="O41" s="7">
        <v>1352569.8312687799</v>
      </c>
      <c r="Q41" s="3">
        <f t="shared" si="8"/>
        <v>4.0005523955170874</v>
      </c>
      <c r="R41" s="4">
        <f t="shared" si="5"/>
        <v>0.27999999999970271</v>
      </c>
    </row>
    <row r="42" spans="1:18" ht="23.1" customHeight="1">
      <c r="A42" s="8">
        <v>2024</v>
      </c>
      <c r="C42" s="8">
        <v>1</v>
      </c>
      <c r="E42" s="7">
        <v>9631240.1851578094</v>
      </c>
      <c r="G42" s="3">
        <f t="shared" si="6"/>
        <v>9.1651183316001195</v>
      </c>
      <c r="H42" s="4">
        <f t="shared" si="3"/>
        <v>2.5317921267590693</v>
      </c>
      <c r="J42" s="7">
        <v>168526</v>
      </c>
      <c r="L42" s="3">
        <f t="shared" si="7"/>
        <v>2.3963738440412774</v>
      </c>
      <c r="M42" s="4">
        <f t="shared" si="4"/>
        <v>0.33220613450180014</v>
      </c>
      <c r="O42" s="7">
        <v>1362037.8200876701</v>
      </c>
      <c r="Q42" s="3">
        <f t="shared" si="8"/>
        <v>3.384557021013368</v>
      </c>
      <c r="R42" s="4">
        <f t="shared" si="5"/>
        <v>0.70000000000065565</v>
      </c>
    </row>
    <row r="43" spans="1:18" ht="23.1" customHeight="1">
      <c r="C43" s="8">
        <v>2</v>
      </c>
      <c r="E43" s="7">
        <v>9950997.3593050502</v>
      </c>
      <c r="G43" s="3">
        <f t="shared" si="6"/>
        <v>10.266638977527819</v>
      </c>
      <c r="H43" s="4">
        <f t="shared" si="3"/>
        <v>3.3200000000000118</v>
      </c>
      <c r="J43" s="7">
        <v>169031</v>
      </c>
      <c r="L43" s="3">
        <f t="shared" si="7"/>
        <v>1.5854032321071188</v>
      </c>
      <c r="M43" s="4">
        <f t="shared" si="4"/>
        <v>0.29965702621554957</v>
      </c>
      <c r="O43" s="7">
        <v>1368848.0091881</v>
      </c>
      <c r="Q43" s="3">
        <f t="shared" si="8"/>
        <v>2.2652360260130289</v>
      </c>
      <c r="R43" s="4">
        <f t="shared" si="5"/>
        <v>0.49999999999936762</v>
      </c>
    </row>
    <row r="44" spans="1:18" ht="23.1" customHeight="1">
      <c r="C44" s="8">
        <v>3</v>
      </c>
      <c r="E44" s="7">
        <v>10141695.003911801</v>
      </c>
      <c r="G44" s="3">
        <f t="shared" si="6"/>
        <v>10.444506992249881</v>
      </c>
      <c r="H44" s="4">
        <f t="shared" si="3"/>
        <v>1.9163671511623015</v>
      </c>
      <c r="J44" s="7">
        <v>170392</v>
      </c>
      <c r="L44" s="3">
        <f t="shared" si="7"/>
        <v>1.6573794551767662</v>
      </c>
      <c r="M44" s="4">
        <f t="shared" si="4"/>
        <v>0.80517774846033952</v>
      </c>
      <c r="O44" s="7">
        <v>1381908.0091881</v>
      </c>
      <c r="Q44" s="3">
        <f t="shared" si="8"/>
        <v>2.4551427643401125</v>
      </c>
      <c r="R44" s="4">
        <f t="shared" si="5"/>
        <v>0.9540869338551472</v>
      </c>
    </row>
    <row r="45" spans="1:18" ht="23.1" customHeight="1">
      <c r="C45" s="8">
        <v>4</v>
      </c>
      <c r="E45" s="7">
        <v>10320379.6952119</v>
      </c>
      <c r="G45" s="3">
        <f t="shared" si="6"/>
        <v>9.8682002769878263</v>
      </c>
      <c r="H45" s="4">
        <f t="shared" si="3"/>
        <v>1.7618819263562679</v>
      </c>
      <c r="J45" s="7">
        <v>170880</v>
      </c>
      <c r="L45" s="3">
        <f t="shared" si="7"/>
        <v>1.7336635549628499</v>
      </c>
      <c r="M45" s="4">
        <f t="shared" si="4"/>
        <v>0.28639842246114267</v>
      </c>
      <c r="O45" s="7">
        <v>1385158.0091881</v>
      </c>
      <c r="Q45" s="3">
        <f t="shared" si="8"/>
        <v>2.4093527125879088</v>
      </c>
      <c r="R45" s="4">
        <f t="shared" si="5"/>
        <v>0.2351820800220672</v>
      </c>
    </row>
    <row r="46" spans="1:18" ht="23.1" customHeight="1">
      <c r="A46" s="8">
        <v>2025</v>
      </c>
      <c r="C46" s="62">
        <v>1</v>
      </c>
      <c r="E46" s="7">
        <v>10535386.556420762</v>
      </c>
      <c r="G46" s="3">
        <f t="shared" si="6"/>
        <v>9.3876422338245114</v>
      </c>
      <c r="H46" s="4">
        <f t="shared" si="3"/>
        <v>2.0833231679316278</v>
      </c>
      <c r="J46" s="7">
        <v>170999</v>
      </c>
      <c r="L46" s="3">
        <f t="shared" si="7"/>
        <v>1.4674293580812403</v>
      </c>
      <c r="M46" s="4">
        <f t="shared" si="4"/>
        <v>6.9639513108610274E-2</v>
      </c>
      <c r="O46" s="7">
        <v>1393797.8874410065</v>
      </c>
      <c r="Q46" s="3">
        <f t="shared" si="8"/>
        <v>2.331805100044293</v>
      </c>
      <c r="R46" s="4">
        <f t="shared" si="5"/>
        <v>0.62374676358913916</v>
      </c>
    </row>
    <row r="47" spans="1:18" ht="23.1" customHeight="1">
      <c r="A47" s="61"/>
      <c r="B47" s="13"/>
      <c r="C47" s="61">
        <v>2</v>
      </c>
      <c r="D47" s="13"/>
      <c r="E47" s="64">
        <v>10965863.918762194</v>
      </c>
      <c r="F47" s="13"/>
      <c r="G47" s="65">
        <f t="shared" si="6"/>
        <v>10.198641631716999</v>
      </c>
      <c r="H47" s="4">
        <f t="shared" si="3"/>
        <v>4.0860139306334142</v>
      </c>
      <c r="I47" s="13"/>
      <c r="J47" s="64">
        <v>171806</v>
      </c>
      <c r="K47" s="13"/>
      <c r="L47" s="65">
        <f t="shared" si="7"/>
        <v>1.6417106921215563</v>
      </c>
      <c r="M47" s="4">
        <f t="shared" si="4"/>
        <v>0.47193258440108021</v>
      </c>
      <c r="N47" s="13"/>
      <c r="O47" s="64">
        <v>1403309.9748725898</v>
      </c>
      <c r="P47" s="66"/>
      <c r="Q47" s="65">
        <f t="shared" si="8"/>
        <v>2.5175889107608151</v>
      </c>
      <c r="R47" s="4">
        <f t="shared" si="5"/>
        <v>0.68245816106433654</v>
      </c>
    </row>
    <row r="48" spans="1:18" ht="23.1" customHeight="1">
      <c r="A48" s="73"/>
      <c r="C48" s="73">
        <v>3</v>
      </c>
      <c r="E48" s="7">
        <v>11189493.803580461</v>
      </c>
      <c r="G48" s="3">
        <f t="shared" ref="G48" si="9">(E48/E44-1)*100</f>
        <v>10.331594464875039</v>
      </c>
      <c r="H48" s="4">
        <f t="shared" ref="H48" si="10">(E48/E47-1)*100</f>
        <v>2.0393275575455894</v>
      </c>
      <c r="J48" s="7">
        <v>173147</v>
      </c>
      <c r="L48" s="3">
        <f t="shared" ref="L48" si="11">(J48/J44-1)*100</f>
        <v>1.6168599464763567</v>
      </c>
      <c r="M48" s="4">
        <f t="shared" ref="M48" si="12">(J48/J47-1)*100</f>
        <v>0.78053152974866258</v>
      </c>
      <c r="O48" s="7">
        <v>1417671.1121271688</v>
      </c>
      <c r="Q48" s="3">
        <f t="shared" ref="Q48" si="13">(O48/O44-1)*100</f>
        <v>2.5879510576163778</v>
      </c>
      <c r="R48" s="4">
        <f t="shared" ref="R48" si="14">(O48/O47-1)*100</f>
        <v>1.0233759833341738</v>
      </c>
    </row>
    <row r="49" spans="1:18" ht="23.1" customHeight="1" thickBot="1">
      <c r="A49" s="27"/>
      <c r="B49" s="23"/>
      <c r="C49" s="27" t="s">
        <v>121</v>
      </c>
      <c r="D49" s="23"/>
      <c r="E49" s="24">
        <v>11344974.874745026</v>
      </c>
      <c r="F49" s="78"/>
      <c r="G49" s="80">
        <f>(E49/E45-1)*100</f>
        <v>9.9278825953320613</v>
      </c>
      <c r="H49" s="33">
        <f>(E49/E48-1)*100</f>
        <v>1.3895273002860309</v>
      </c>
      <c r="I49" s="78"/>
      <c r="J49" s="24">
        <v>173844.89992175778</v>
      </c>
      <c r="K49" s="78"/>
      <c r="L49" s="80">
        <f>(J49/J45-1)*100</f>
        <v>1.7350772014032012</v>
      </c>
      <c r="M49" s="33">
        <f>(J49/J48-1)*100</f>
        <v>0.40306786820318852</v>
      </c>
      <c r="N49" s="78"/>
      <c r="O49" s="24">
        <v>1423753.1769339568</v>
      </c>
      <c r="P49" s="79"/>
      <c r="Q49" s="80">
        <f>(O49/O45-1)*100</f>
        <v>2.786336828711633</v>
      </c>
      <c r="R49" s="33">
        <f>(O49/O48-1)*100</f>
        <v>0.4290180391460563</v>
      </c>
    </row>
  </sheetData>
  <sheetProtection algorithmName="SHA-512" hashValue="CkcgWevgjeE9aodUK3jJ2duHj8Q7hMiceFmXNHKtcD9ElttUeBzOwP6B6JNPHmJ4zaxmYUC/U1LshPXUIFacUw==" saltValue="vIAAM2km3RBJEZ54BLGt8g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&amp;C&amp;"Arial,Bold"&amp;[52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5B6D-62F0-41A6-AA66-0F996EEF173B}">
  <sheetPr codeName="Sheet41">
    <tabColor rgb="FF00B050"/>
  </sheetPr>
  <dimension ref="A2:I46"/>
  <sheetViews>
    <sheetView view="pageBreakPreview" zoomScaleNormal="100" zoomScaleSheetLayoutView="100" workbookViewId="0">
      <selection activeCell="V11" sqref="V11"/>
    </sheetView>
  </sheetViews>
  <sheetFormatPr defaultColWidth="9.109375" defaultRowHeight="23.1" customHeight="1"/>
  <cols>
    <col min="1" max="1" width="17.33203125" style="8" customWidth="1"/>
    <col min="2" max="2" width="0.33203125" style="6" customWidth="1"/>
    <col min="3" max="3" width="18.5546875" style="8" customWidth="1"/>
    <col min="4" max="4" width="0.33203125" style="6" customWidth="1"/>
    <col min="5" max="5" width="30.6640625" style="7" customWidth="1"/>
    <col min="6" max="6" width="0.33203125" style="7" customWidth="1"/>
    <col min="7" max="8" width="15.6640625" style="2" customWidth="1"/>
    <col min="9" max="9" width="0.33203125" style="2" customWidth="1"/>
    <col min="10" max="16384" width="9.109375" style="2"/>
  </cols>
  <sheetData>
    <row r="2" spans="1:9" ht="13.5" customHeight="1">
      <c r="A2" s="107" t="s">
        <v>101</v>
      </c>
      <c r="B2" s="107"/>
      <c r="C2" s="107"/>
      <c r="D2" s="107"/>
      <c r="E2" s="107"/>
      <c r="F2" s="107"/>
      <c r="G2" s="107"/>
      <c r="H2" s="107"/>
    </row>
    <row r="3" spans="1:9" ht="13.5" customHeight="1">
      <c r="A3" s="108" t="s">
        <v>116</v>
      </c>
      <c r="B3" s="108"/>
      <c r="C3" s="108"/>
      <c r="D3" s="108"/>
      <c r="E3" s="108"/>
      <c r="F3" s="108"/>
      <c r="G3" s="108"/>
      <c r="H3" s="108"/>
    </row>
    <row r="4" spans="1:9" ht="23.1" customHeight="1" thickBot="1"/>
    <row r="5" spans="1:9" ht="23.1" customHeight="1">
      <c r="A5" s="26"/>
      <c r="B5" s="20"/>
      <c r="C5" s="26"/>
      <c r="D5" s="20"/>
      <c r="E5" s="21"/>
      <c r="F5" s="21"/>
      <c r="G5" s="22"/>
      <c r="H5" s="22"/>
    </row>
    <row r="6" spans="1:9" ht="13.5" customHeight="1">
      <c r="A6" s="15" t="s">
        <v>2</v>
      </c>
      <c r="B6" s="13"/>
      <c r="C6" s="15" t="s">
        <v>3</v>
      </c>
      <c r="D6" s="12"/>
      <c r="E6" s="14" t="s">
        <v>102</v>
      </c>
      <c r="F6" s="14"/>
      <c r="G6" s="16" t="s">
        <v>5</v>
      </c>
      <c r="H6" s="16" t="s">
        <v>6</v>
      </c>
      <c r="I6" s="1"/>
    </row>
    <row r="7" spans="1:9" ht="13.5" customHeight="1">
      <c r="A7" s="49" t="s">
        <v>9</v>
      </c>
      <c r="B7" s="13"/>
      <c r="C7" s="49" t="s">
        <v>10</v>
      </c>
      <c r="D7" s="12"/>
      <c r="E7" s="17" t="s">
        <v>103</v>
      </c>
      <c r="F7" s="17"/>
      <c r="G7" s="106" t="s">
        <v>15</v>
      </c>
      <c r="H7" s="106"/>
      <c r="I7" s="1"/>
    </row>
    <row r="8" spans="1:9" ht="13.5" customHeight="1">
      <c r="A8" s="18"/>
      <c r="B8" s="13"/>
      <c r="C8" s="18"/>
      <c r="D8" s="12"/>
      <c r="E8" s="39" t="s">
        <v>104</v>
      </c>
      <c r="F8" s="39"/>
      <c r="G8" s="19"/>
      <c r="H8" s="19"/>
      <c r="I8" s="1"/>
    </row>
    <row r="9" spans="1:9" ht="13.5" customHeight="1">
      <c r="A9" s="15"/>
      <c r="B9" s="13"/>
      <c r="C9" s="15"/>
      <c r="D9" s="12"/>
      <c r="E9" s="17" t="s">
        <v>105</v>
      </c>
      <c r="F9" s="17"/>
      <c r="I9" s="1"/>
    </row>
    <row r="10" spans="1:9" ht="23.1" customHeight="1" thickBot="1">
      <c r="A10" s="27"/>
      <c r="B10" s="23"/>
      <c r="C10" s="27"/>
      <c r="D10" s="23"/>
      <c r="E10" s="24"/>
      <c r="F10" s="24"/>
      <c r="G10" s="25"/>
      <c r="H10" s="25"/>
    </row>
    <row r="12" spans="1:9" ht="23.1" customHeight="1">
      <c r="A12" s="44">
        <v>2020</v>
      </c>
      <c r="E12" s="34">
        <f>+E20+E21+E22+E23</f>
        <v>920158.32185460266</v>
      </c>
      <c r="F12" s="34"/>
      <c r="G12" s="43"/>
      <c r="H12" s="5"/>
    </row>
    <row r="13" spans="1:9" ht="23.1" customHeight="1">
      <c r="A13" s="44">
        <v>2021</v>
      </c>
      <c r="E13" s="34">
        <f>+E24+E25+E26+E27</f>
        <v>1064721.7970949197</v>
      </c>
      <c r="F13" s="34"/>
      <c r="G13" s="43">
        <f>(E13/E12-1)*100</f>
        <v>15.710717580529575</v>
      </c>
      <c r="H13" s="5"/>
    </row>
    <row r="14" spans="1:9" ht="23.1" customHeight="1">
      <c r="A14" s="44">
        <v>2022</v>
      </c>
      <c r="E14" s="34">
        <f>+E28+E29+E30+E31</f>
        <v>1128875.5611150842</v>
      </c>
      <c r="F14" s="34"/>
      <c r="G14" s="43">
        <f t="shared" ref="G14:G17" si="0">(E14/E13-1)*100</f>
        <v>6.025401583325074</v>
      </c>
      <c r="H14" s="5"/>
    </row>
    <row r="15" spans="1:9" ht="23.1" customHeight="1">
      <c r="A15" s="44">
        <v>2023</v>
      </c>
      <c r="E15" s="34">
        <f>+E32+E33+E34+E35</f>
        <v>1184121.5299999998</v>
      </c>
      <c r="F15" s="34"/>
      <c r="G15" s="43">
        <f t="shared" si="0"/>
        <v>4.8938936042113079</v>
      </c>
      <c r="H15" s="5"/>
    </row>
    <row r="16" spans="1:9" ht="23.1" customHeight="1">
      <c r="A16" s="44">
        <v>2024</v>
      </c>
      <c r="E16" s="34">
        <f>+E36+E37+E38+E39</f>
        <v>1230643.4489904242</v>
      </c>
      <c r="F16" s="34"/>
      <c r="G16" s="43">
        <f t="shared" si="0"/>
        <v>3.9288128635262876</v>
      </c>
      <c r="H16" s="5"/>
    </row>
    <row r="17" spans="1:8" ht="23.1" customHeight="1">
      <c r="A17" s="44">
        <v>2025</v>
      </c>
      <c r="C17" s="73"/>
      <c r="E17" s="34">
        <f>+E40+E41+E42+E43</f>
        <v>1253753.4848052766</v>
      </c>
      <c r="F17" s="34"/>
      <c r="G17" s="43">
        <f t="shared" si="0"/>
        <v>1.8778823252024068</v>
      </c>
      <c r="H17" s="5"/>
    </row>
    <row r="18" spans="1:8" ht="23.1" customHeight="1">
      <c r="G18" s="6"/>
      <c r="H18" s="6"/>
    </row>
    <row r="19" spans="1:8" ht="23.1" customHeight="1">
      <c r="G19" s="3"/>
      <c r="H19" s="4"/>
    </row>
    <row r="20" spans="1:8" ht="23.1" customHeight="1">
      <c r="A20" s="44">
        <v>2020</v>
      </c>
      <c r="C20" s="8">
        <v>1</v>
      </c>
      <c r="E20" s="7">
        <v>201069.61789779086</v>
      </c>
      <c r="G20" s="40" t="s">
        <v>108</v>
      </c>
      <c r="H20" s="40" t="s">
        <v>108</v>
      </c>
    </row>
    <row r="21" spans="1:8" ht="23.1" customHeight="1">
      <c r="A21" s="45"/>
      <c r="C21" s="8">
        <v>2</v>
      </c>
      <c r="E21" s="7">
        <v>222661.71430517267</v>
      </c>
      <c r="G21" s="40" t="s">
        <v>108</v>
      </c>
      <c r="H21" s="41">
        <f t="shared" ref="H21:H40" si="1">(E21/E20-1)*100</f>
        <v>10.738617118354332</v>
      </c>
    </row>
    <row r="22" spans="1:8" ht="23.1" customHeight="1">
      <c r="A22" s="45"/>
      <c r="C22" s="8">
        <v>3</v>
      </c>
      <c r="E22" s="7">
        <v>244497.88476178324</v>
      </c>
      <c r="G22" s="40" t="s">
        <v>108</v>
      </c>
      <c r="H22" s="41">
        <f t="shared" si="1"/>
        <v>9.8068814949850989</v>
      </c>
    </row>
    <row r="23" spans="1:8" ht="23.1" customHeight="1">
      <c r="A23" s="45"/>
      <c r="C23" s="8">
        <v>4</v>
      </c>
      <c r="E23" s="7">
        <v>251929.10488985584</v>
      </c>
      <c r="G23" s="40" t="s">
        <v>108</v>
      </c>
      <c r="H23" s="41">
        <f t="shared" si="1"/>
        <v>3.0393801301442425</v>
      </c>
    </row>
    <row r="24" spans="1:8" ht="23.1" customHeight="1">
      <c r="A24" s="44">
        <v>2021</v>
      </c>
      <c r="C24" s="8">
        <v>1</v>
      </c>
      <c r="E24" s="7">
        <v>248395.34536077309</v>
      </c>
      <c r="G24" s="41">
        <f t="shared" ref="G24:G40" si="2">(E24/E20-1)*100</f>
        <v>23.536985824998769</v>
      </c>
      <c r="H24" s="42">
        <f t="shared" si="1"/>
        <v>-1.4026801431409552</v>
      </c>
    </row>
    <row r="25" spans="1:8" ht="23.1" customHeight="1">
      <c r="A25" s="46"/>
      <c r="C25" s="8">
        <v>2</v>
      </c>
      <c r="E25" s="7">
        <v>261001.70730296389</v>
      </c>
      <c r="G25" s="41">
        <f t="shared" si="2"/>
        <v>17.21894269853852</v>
      </c>
      <c r="H25" s="41">
        <f t="shared" si="1"/>
        <v>5.0751200365212634</v>
      </c>
    </row>
    <row r="26" spans="1:8" ht="23.1" customHeight="1">
      <c r="A26" s="46"/>
      <c r="C26" s="8">
        <v>3</v>
      </c>
      <c r="E26" s="7">
        <v>272156.38389142562</v>
      </c>
      <c r="G26" s="41">
        <f t="shared" si="2"/>
        <v>11.312367449145967</v>
      </c>
      <c r="H26" s="41">
        <f t="shared" si="1"/>
        <v>4.2737944911271031</v>
      </c>
    </row>
    <row r="27" spans="1:8" ht="23.1" customHeight="1">
      <c r="A27" s="46"/>
      <c r="C27" s="8">
        <v>4</v>
      </c>
      <c r="E27" s="7">
        <v>283168.3605397573</v>
      </c>
      <c r="G27" s="41">
        <f t="shared" si="2"/>
        <v>12.400018514557631</v>
      </c>
      <c r="H27" s="41">
        <f t="shared" si="1"/>
        <v>4.0461945043790637</v>
      </c>
    </row>
    <row r="28" spans="1:8" ht="23.1" customHeight="1">
      <c r="A28" s="44">
        <v>2022</v>
      </c>
      <c r="C28" s="8">
        <v>1</v>
      </c>
      <c r="E28" s="7">
        <v>271275.2893970873</v>
      </c>
      <c r="G28" s="41">
        <f t="shared" si="2"/>
        <v>9.2111001528965897</v>
      </c>
      <c r="H28" s="42">
        <f t="shared" si="1"/>
        <v>-4.2000000000000703</v>
      </c>
    </row>
    <row r="29" spans="1:8" ht="23.1" customHeight="1">
      <c r="A29" s="47"/>
      <c r="C29" s="8">
        <v>2</v>
      </c>
      <c r="E29" s="7">
        <v>281041.19981538277</v>
      </c>
      <c r="G29" s="41">
        <f t="shared" si="2"/>
        <v>7.6779162556042557</v>
      </c>
      <c r="H29" s="42">
        <f t="shared" si="1"/>
        <v>3.6000000000001142</v>
      </c>
    </row>
    <row r="30" spans="1:8" ht="23.1" customHeight="1">
      <c r="A30" s="46"/>
      <c r="C30" s="8">
        <v>3</v>
      </c>
      <c r="E30" s="7">
        <v>281884.32341482904</v>
      </c>
      <c r="G30" s="41">
        <f t="shared" si="2"/>
        <v>3.5743932897360553</v>
      </c>
      <c r="H30" s="41">
        <f t="shared" si="1"/>
        <v>0.30000000000003357</v>
      </c>
    </row>
    <row r="31" spans="1:8" ht="23.1" customHeight="1">
      <c r="A31" s="46"/>
      <c r="C31" s="8">
        <v>4</v>
      </c>
      <c r="E31" s="7">
        <v>294674.74848778493</v>
      </c>
      <c r="G31" s="41">
        <f t="shared" si="2"/>
        <v>4.0634440677252526</v>
      </c>
      <c r="H31" s="41">
        <f t="shared" si="1"/>
        <v>4.5374730024035914</v>
      </c>
    </row>
    <row r="32" spans="1:8" ht="23.1" customHeight="1">
      <c r="A32" s="44">
        <v>2023</v>
      </c>
      <c r="C32" s="8">
        <v>1</v>
      </c>
      <c r="E32" s="7">
        <v>299416.65325121372</v>
      </c>
      <c r="G32" s="41">
        <f t="shared" si="2"/>
        <v>10.373729179930447</v>
      </c>
      <c r="H32" s="42">
        <f t="shared" si="1"/>
        <v>1.6091995624882394</v>
      </c>
    </row>
    <row r="33" spans="1:8" ht="23.1" customHeight="1">
      <c r="A33" s="47"/>
      <c r="C33" s="8">
        <v>2</v>
      </c>
      <c r="E33" s="7">
        <v>287943.84069042519</v>
      </c>
      <c r="G33" s="41">
        <f t="shared" si="2"/>
        <v>2.4560957181996024</v>
      </c>
      <c r="H33" s="42">
        <f t="shared" si="1"/>
        <v>-3.8317215947112682</v>
      </c>
    </row>
    <row r="34" spans="1:8" ht="23.1" customHeight="1">
      <c r="A34" s="47"/>
      <c r="C34" s="8">
        <v>3</v>
      </c>
      <c r="E34" s="7">
        <v>297131.70357933908</v>
      </c>
      <c r="G34" s="41">
        <f t="shared" si="2"/>
        <v>5.4090912115291934</v>
      </c>
      <c r="H34" s="42">
        <f t="shared" si="1"/>
        <v>3.1908523783260812</v>
      </c>
    </row>
    <row r="35" spans="1:8" ht="23.1" customHeight="1">
      <c r="A35" s="47"/>
      <c r="C35" s="8">
        <v>4</v>
      </c>
      <c r="E35" s="7">
        <v>299629.33247902198</v>
      </c>
      <c r="G35" s="41">
        <f t="shared" si="2"/>
        <v>1.681373791498264</v>
      </c>
      <c r="H35" s="42">
        <f t="shared" si="1"/>
        <v>0.84057973942048836</v>
      </c>
    </row>
    <row r="36" spans="1:8" ht="23.1" customHeight="1">
      <c r="A36" s="45">
        <v>2024</v>
      </c>
      <c r="C36" s="8">
        <v>1</v>
      </c>
      <c r="E36" s="7">
        <v>301022.90069454262</v>
      </c>
      <c r="G36" s="41">
        <f t="shared" si="2"/>
        <v>0.53645895306340119</v>
      </c>
      <c r="H36" s="42">
        <f t="shared" si="1"/>
        <v>0.4650973934997582</v>
      </c>
    </row>
    <row r="37" spans="1:8" ht="23.1" customHeight="1">
      <c r="A37" s="47"/>
      <c r="C37" s="8">
        <v>2</v>
      </c>
      <c r="E37" s="7">
        <v>310390.47991669091</v>
      </c>
      <c r="G37" s="41">
        <f t="shared" si="2"/>
        <v>7.795492055827169</v>
      </c>
      <c r="H37" s="42">
        <f t="shared" si="1"/>
        <v>3.1119158045898487</v>
      </c>
    </row>
    <row r="38" spans="1:8" ht="23.1" customHeight="1">
      <c r="A38" s="47"/>
      <c r="C38" s="8">
        <v>3</v>
      </c>
      <c r="E38" s="7">
        <v>308456.1872003983</v>
      </c>
      <c r="G38" s="41">
        <f t="shared" si="2"/>
        <v>3.8112673553986509</v>
      </c>
      <c r="H38" s="42">
        <f t="shared" si="1"/>
        <v>-0.62318042641378302</v>
      </c>
    </row>
    <row r="39" spans="1:8" ht="23.1" customHeight="1">
      <c r="A39" s="47"/>
      <c r="C39" s="8">
        <v>4</v>
      </c>
      <c r="E39" s="7">
        <v>310773.88117879222</v>
      </c>
      <c r="G39" s="41">
        <f t="shared" si="2"/>
        <v>3.7194451583108856</v>
      </c>
      <c r="H39" s="42">
        <f t="shared" si="1"/>
        <v>0.75138514789725441</v>
      </c>
    </row>
    <row r="40" spans="1:8" ht="23.1" customHeight="1">
      <c r="A40" s="45">
        <v>2025</v>
      </c>
      <c r="C40" s="62">
        <v>1</v>
      </c>
      <c r="E40" s="7">
        <v>311137.97249873425</v>
      </c>
      <c r="G40" s="41">
        <f t="shared" si="2"/>
        <v>3.3602333180809074</v>
      </c>
      <c r="H40" s="42">
        <f t="shared" si="1"/>
        <v>0.11715634485143234</v>
      </c>
    </row>
    <row r="41" spans="1:8" ht="23.1" customHeight="1">
      <c r="A41" s="61"/>
      <c r="B41" s="13"/>
      <c r="C41" s="61">
        <v>2</v>
      </c>
      <c r="D41" s="13"/>
      <c r="E41" s="64">
        <v>313810.02308176993</v>
      </c>
      <c r="F41" s="64"/>
      <c r="G41" s="41">
        <f t="shared" ref="G41" si="3">(E41/E37-1)*100</f>
        <v>1.1016907367767281</v>
      </c>
      <c r="H41" s="42">
        <f t="shared" ref="H41" si="4">(E41/E40-1)*100</f>
        <v>0.85879925281269198</v>
      </c>
    </row>
    <row r="42" spans="1:8" ht="23.1" customHeight="1">
      <c r="A42" s="72"/>
      <c r="B42" s="13"/>
      <c r="C42" s="72">
        <v>3</v>
      </c>
      <c r="D42" s="13"/>
      <c r="E42" s="64">
        <v>312577.43067277246</v>
      </c>
      <c r="F42" s="64"/>
      <c r="G42" s="41">
        <f t="shared" ref="G42" si="5">(E42/E38-1)*100</f>
        <v>1.3360871473447444</v>
      </c>
      <c r="H42" s="42">
        <f t="shared" ref="H42" si="6">(E42/E41-1)*100</f>
        <v>-0.39278299555023377</v>
      </c>
    </row>
    <row r="43" spans="1:8" ht="23.1" customHeight="1" thickBot="1">
      <c r="A43" s="27"/>
      <c r="B43" s="23"/>
      <c r="C43" s="27" t="s">
        <v>126</v>
      </c>
      <c r="D43" s="23"/>
      <c r="E43" s="24">
        <v>316228.05855199997</v>
      </c>
      <c r="F43" s="24"/>
      <c r="G43" s="58">
        <f t="shared" ref="G43" si="7">(E43/E39-1)*100</f>
        <v>1.7550308129240522</v>
      </c>
      <c r="H43" s="59">
        <f t="shared" ref="H43" si="8">(E43/E42-1)*100</f>
        <v>1.1679115383891103</v>
      </c>
    </row>
    <row r="45" spans="1:8" ht="13.2">
      <c r="A45" s="60" t="s">
        <v>109</v>
      </c>
    </row>
    <row r="46" spans="1:8" ht="13.2">
      <c r="A46" s="114" t="s">
        <v>115</v>
      </c>
      <c r="B46" s="114"/>
      <c r="C46" s="114"/>
      <c r="D46" s="114"/>
      <c r="E46" s="114"/>
    </row>
  </sheetData>
  <sheetProtection algorithmName="SHA-512" hashValue="3/ilL6mDHVtnZ257qRsMG/M63q0XDJaTPIBHq7fo47y+4W5r8Dvp/NTgO11V9JILsrzz1j5AhEvplti0OMYGbw==" saltValue="6VWnp/gMYiDorW2Nl7d3rg==" spinCount="100000" sheet="1" formatCells="0" formatColumns="0" formatRows="0" insertColumns="0" insertRows="0" insertHyperlinks="0" deleteColumns="0" deleteRows="0" sort="0" autoFilter="0" pivotTables="0"/>
  <mergeCells count="4">
    <mergeCell ref="A2:H2"/>
    <mergeCell ref="A3:H3"/>
    <mergeCell ref="G7:H7"/>
    <mergeCell ref="A46:E46"/>
  </mergeCells>
  <conditionalFormatting sqref="A29">
    <cfRule type="duplicateValues" dxfId="4" priority="3"/>
  </conditionalFormatting>
  <conditionalFormatting sqref="A33">
    <cfRule type="duplicateValues" dxfId="3" priority="2"/>
  </conditionalFormatting>
  <conditionalFormatting sqref="A37">
    <cfRule type="duplicateValues" dxfId="2" priority="1"/>
  </conditionalFormatting>
  <conditionalFormatting sqref="A34:A35">
    <cfRule type="duplicateValues" dxfId="1" priority="4"/>
  </conditionalFormatting>
  <conditionalFormatting sqref="A38:A39">
    <cfRule type="duplicateValues" dxfId="0" priority="5"/>
  </conditionalFormatting>
  <pageMargins left="0.59055118110236227" right="0.70866141732283472" top="0.35433070866141736" bottom="0.47244094488188981" header="0.31496062992125984" footer="0.31496062992125984"/>
  <pageSetup paperSize="9" scale="77" orientation="portrait" r:id="rId1"/>
  <headerFooter>
    <oddFooter>&amp;C&amp;"Arial,Bold"&amp;[53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7EE45-7D4E-4E16-A2A8-F9EF26F32FB9}">
  <sheetPr codeName="Sheet5">
    <tabColor rgb="FF002060"/>
  </sheetPr>
  <dimension ref="A2:S49"/>
  <sheetViews>
    <sheetView view="pageBreakPreview" topLeftCell="B1" zoomScale="76" zoomScaleNormal="100" zoomScaleSheetLayoutView="76" workbookViewId="0">
      <pane ySplit="12" topLeftCell="A41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113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114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29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30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131401228.2866993</v>
      </c>
      <c r="F14" s="5"/>
      <c r="G14" s="29"/>
      <c r="H14" s="5"/>
      <c r="I14" s="5"/>
      <c r="J14" s="34">
        <f>J25</f>
        <v>624046.56627726206</v>
      </c>
      <c r="K14" s="5"/>
      <c r="L14" s="29"/>
      <c r="M14" s="5"/>
      <c r="N14" s="5"/>
      <c r="O14" s="34">
        <f>+O22+O23+O24+O25</f>
        <v>25307590.403694298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112937638.00139058</v>
      </c>
      <c r="F15" s="5"/>
      <c r="G15" s="29">
        <f t="shared" ref="G15:G16" si="0">((E15/E14)-1)*100</f>
        <v>-14.051307226005317</v>
      </c>
      <c r="H15" s="5"/>
      <c r="I15" s="5"/>
      <c r="J15" s="34">
        <f>J29</f>
        <v>613601.00970494165</v>
      </c>
      <c r="K15" s="5"/>
      <c r="L15" s="29">
        <f t="shared" ref="L15:L16" si="1">((J15/J14)-1)*100</f>
        <v>-1.6738424881709069</v>
      </c>
      <c r="M15" s="5"/>
      <c r="N15" s="5"/>
      <c r="O15" s="34">
        <f>+O26+O27+O28+O29</f>
        <v>24600809.702742964</v>
      </c>
      <c r="P15" s="1"/>
      <c r="Q15" s="29">
        <f t="shared" ref="Q15:Q16" si="2">((O15/O14)-1)*100</f>
        <v>-2.7927617354205347</v>
      </c>
      <c r="R15" s="5"/>
    </row>
    <row r="16" spans="1:19" ht="23.1" customHeight="1">
      <c r="A16" s="8">
        <v>2021</v>
      </c>
      <c r="E16" s="34">
        <f>+E30+E31+E32+E33</f>
        <v>102491739.95661461</v>
      </c>
      <c r="F16" s="5"/>
      <c r="G16" s="29">
        <f t="shared" si="0"/>
        <v>-9.2492620083371548</v>
      </c>
      <c r="H16" s="5"/>
      <c r="I16" s="5"/>
      <c r="J16" s="34">
        <f>J33</f>
        <v>566628.77893101284</v>
      </c>
      <c r="K16" s="5"/>
      <c r="L16" s="29">
        <f t="shared" si="1"/>
        <v>-7.6551749477263842</v>
      </c>
      <c r="M16" s="5"/>
      <c r="N16" s="5"/>
      <c r="O16" s="34">
        <f>+O30+O31+O32+O33</f>
        <v>24628825.94013606</v>
      </c>
      <c r="P16" s="1"/>
      <c r="Q16" s="29">
        <f t="shared" si="2"/>
        <v>0.11388339543139114</v>
      </c>
      <c r="R16" s="5"/>
    </row>
    <row r="17" spans="1:18" ht="23.1" customHeight="1">
      <c r="A17" s="8">
        <v>2022</v>
      </c>
      <c r="E17" s="34">
        <f>+E34+E35+E36+E37</f>
        <v>131026696.9675891</v>
      </c>
      <c r="F17" s="5"/>
      <c r="G17" s="29">
        <f>((E17/E16)-1)*100</f>
        <v>27.841226056903224</v>
      </c>
      <c r="H17" s="5"/>
      <c r="I17" s="5"/>
      <c r="J17" s="34">
        <f>J37</f>
        <v>576092.73565482558</v>
      </c>
      <c r="K17" s="5"/>
      <c r="L17" s="29">
        <f>((J17/J16)-1)*100</f>
        <v>1.6702216822920946</v>
      </c>
      <c r="M17" s="5"/>
      <c r="N17" s="5"/>
      <c r="O17" s="34">
        <f>+O34+O35+O36+O37</f>
        <v>26634261.744328871</v>
      </c>
      <c r="P17" s="1"/>
      <c r="Q17" s="29">
        <f>((O17/O16)-1)*100</f>
        <v>8.1426366367089997</v>
      </c>
      <c r="R17" s="5"/>
    </row>
    <row r="18" spans="1:18" ht="23.1" customHeight="1">
      <c r="A18" s="8">
        <v>2023</v>
      </c>
      <c r="E18" s="34">
        <f>+E38+E39+E40+E41</f>
        <v>145459034.33744049</v>
      </c>
      <c r="F18" s="5"/>
      <c r="G18" s="29">
        <f>((E18/E17)-1)*100</f>
        <v>11.014806679757339</v>
      </c>
      <c r="H18" s="5"/>
      <c r="I18" s="5"/>
      <c r="J18" s="34">
        <f>J41</f>
        <v>582088</v>
      </c>
      <c r="K18" s="5"/>
      <c r="L18" s="29">
        <f>((J18/J17)-1)*100</f>
        <v>1.0406769560042717</v>
      </c>
      <c r="M18" s="5"/>
      <c r="N18" s="5"/>
      <c r="O18" s="34">
        <f>+O38+O39+O40+O41</f>
        <v>27529823.575026505</v>
      </c>
      <c r="P18" s="1"/>
      <c r="Q18" s="29">
        <f>((O18/O17)-1)*100</f>
        <v>3.3624428538490347</v>
      </c>
      <c r="R18" s="5"/>
    </row>
    <row r="19" spans="1:18" ht="23.1" customHeight="1">
      <c r="A19" s="8">
        <v>2024</v>
      </c>
      <c r="E19" s="34">
        <f>+E42+E43+E44+E45</f>
        <v>160594188.50276035</v>
      </c>
      <c r="F19" s="5"/>
      <c r="G19" s="29">
        <f>((E19/E18)-1)*100</f>
        <v>10.405097376219929</v>
      </c>
      <c r="H19" s="5"/>
      <c r="I19" s="5"/>
      <c r="J19" s="34">
        <f>J45</f>
        <v>588478</v>
      </c>
      <c r="K19" s="5"/>
      <c r="L19" s="29">
        <f>((J19/J18)-1)*100</f>
        <v>1.0977721581616473</v>
      </c>
      <c r="M19" s="5"/>
      <c r="N19" s="5"/>
      <c r="O19" s="34">
        <f>+O42+O43+O44+O45</f>
        <v>28434462.706542458</v>
      </c>
      <c r="P19" s="1"/>
      <c r="Q19" s="29">
        <f>((O19/O18)-1)*100</f>
        <v>3.2860331598223214</v>
      </c>
      <c r="R19" s="5"/>
    </row>
    <row r="20" spans="1:18" ht="23.1" customHeight="1">
      <c r="A20" s="73">
        <v>2025</v>
      </c>
      <c r="C20" s="73"/>
      <c r="E20" s="34">
        <f>+E46+E47+E48+E49</f>
        <v>175623066.44757113</v>
      </c>
      <c r="F20" s="5"/>
      <c r="G20" s="29">
        <f>((E20/E19)-1)*100</f>
        <v>9.3582950198427994</v>
      </c>
      <c r="H20" s="5"/>
      <c r="I20" s="5"/>
      <c r="J20" s="34">
        <f>J49</f>
        <v>594791.30004209466</v>
      </c>
      <c r="K20" s="5"/>
      <c r="L20" s="29">
        <f>((J20/J19)-1)*100</f>
        <v>1.0728183622997989</v>
      </c>
      <c r="M20" s="5"/>
      <c r="N20" s="5"/>
      <c r="O20" s="34">
        <f>+O46+O47+O48+O49</f>
        <v>29589001.825986631</v>
      </c>
      <c r="P20" s="1"/>
      <c r="Q20" s="29">
        <f>((O20/O19)-1)*100</f>
        <v>4.0603514522485673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f>+'J3-Prof'!E22+'J3-R-Estate'!E22+'J3-PKS'!E22</f>
        <v>31649323.852804836</v>
      </c>
      <c r="G22" s="3">
        <f>(E22/E16-1)*100</f>
        <v>-69.120122396007531</v>
      </c>
      <c r="H22" s="4">
        <f>(E22/E19-1)*100</f>
        <v>-80.292360422331939</v>
      </c>
      <c r="J22" s="7">
        <f>+'J3-Prof'!J22+'J3-R-Estate'!J22+'J3-PKS'!J22</f>
        <v>618094.28</v>
      </c>
      <c r="L22" s="3">
        <f>(J22/J16-1)*100</f>
        <v>9.0827545268845391</v>
      </c>
      <c r="M22" s="4">
        <f>(J22/J19-1)*100</f>
        <v>5.0326911116473472</v>
      </c>
      <c r="O22" s="7">
        <f>+'J3-Prof'!O22+'J3-R-Estate'!O22+'J3-PKS'!O22</f>
        <v>6126678.9697500002</v>
      </c>
      <c r="Q22" s="3">
        <f>(O22/O16-1)*100</f>
        <v>-75.123950347280939</v>
      </c>
      <c r="R22" s="4">
        <f>(O22/O19-1)*100</f>
        <v>-78.45333308042315</v>
      </c>
    </row>
    <row r="23" spans="1:18" ht="23.1" hidden="1" customHeight="1">
      <c r="C23" s="8">
        <v>2</v>
      </c>
      <c r="E23" s="7">
        <f>+'J3-Prof'!E23+'J3-R-Estate'!E23+'J3-PKS'!E23</f>
        <v>32731361.257618751</v>
      </c>
      <c r="G23" s="3">
        <f>(E23/E17-1)*100</f>
        <v>-75.019318951682635</v>
      </c>
      <c r="H23" s="4">
        <f t="shared" ref="H23:H47" si="3">(E23/E22-1)*100</f>
        <v>3.4188326102834621</v>
      </c>
      <c r="J23" s="7">
        <f>+'J3-Prof'!J23+'J3-R-Estate'!J23+'J3-PKS'!J23</f>
        <v>615058.73300000001</v>
      </c>
      <c r="L23" s="3">
        <f>(J23/J17-1)*100</f>
        <v>6.7638411202812776</v>
      </c>
      <c r="M23" s="4">
        <f t="shared" ref="M23:M47" si="4">(J23/J22-1)*100</f>
        <v>-0.49111391226593915</v>
      </c>
      <c r="O23" s="7">
        <f>+'J3-Prof'!O23+'J3-R-Estate'!O23+'J3-PKS'!O23</f>
        <v>6255584.0094172498</v>
      </c>
      <c r="Q23" s="3">
        <f>(O23/O17-1)*100</f>
        <v>-76.513018947299244</v>
      </c>
      <c r="R23" s="4">
        <f t="shared" ref="R23:R47" si="5">(O23/O22-1)*100</f>
        <v>2.1039953342374851</v>
      </c>
    </row>
    <row r="24" spans="1:18" ht="23.1" hidden="1" customHeight="1">
      <c r="C24" s="8">
        <v>3</v>
      </c>
      <c r="E24" s="7">
        <f>+'J3-Prof'!E24+'J3-R-Estate'!E24+'J3-PKS'!E24</f>
        <v>32686377.618221678</v>
      </c>
      <c r="G24" s="3">
        <f>(E24/E18-1)*100</f>
        <v>-77.528808872472794</v>
      </c>
      <c r="H24" s="4">
        <f t="shared" si="3"/>
        <v>-0.13743284015296231</v>
      </c>
      <c r="J24" s="7">
        <f>+'J3-Prof'!J24+'J3-R-Estate'!J24+'J3-PKS'!J24</f>
        <v>622617.54446600005</v>
      </c>
      <c r="L24" s="3">
        <f>(J24/J18-1)*100</f>
        <v>6.9627864628716063</v>
      </c>
      <c r="M24" s="4">
        <f t="shared" si="4"/>
        <v>1.2289576686654424</v>
      </c>
      <c r="O24" s="7">
        <f>+'J3-Prof'!O24+'J3-R-Estate'!O24+'J3-PKS'!O24</f>
        <v>6419498.8974549193</v>
      </c>
      <c r="Q24" s="3">
        <f>(O24/O18-1)*100</f>
        <v>-76.681656241058064</v>
      </c>
      <c r="R24" s="4">
        <f t="shared" si="5"/>
        <v>2.6202971263899588</v>
      </c>
    </row>
    <row r="25" spans="1:18" ht="23.1" hidden="1" customHeight="1">
      <c r="C25" s="8">
        <v>4</v>
      </c>
      <c r="E25" s="7">
        <f>+'J3-Prof'!E25+'J3-R-Estate'!E25+'J3-PKS'!E25</f>
        <v>34334165.558054037</v>
      </c>
      <c r="G25" s="3">
        <f>(E25/E19-1)*100</f>
        <v>-78.620542948561379</v>
      </c>
      <c r="H25" s="4">
        <f t="shared" si="3"/>
        <v>5.0412069488965594</v>
      </c>
      <c r="J25" s="7">
        <f>+'J3-Prof'!J25+'J3-R-Estate'!J25+'J3-PKS'!J25</f>
        <v>624046.56627726206</v>
      </c>
      <c r="L25" s="3">
        <f>(J25/J19-1)*100</f>
        <v>6.0441624457094445</v>
      </c>
      <c r="M25" s="4">
        <f t="shared" si="4"/>
        <v>0.22951839760436687</v>
      </c>
      <c r="O25" s="7">
        <f>+'J3-Prof'!O25+'J3-R-Estate'!O25+'J3-PKS'!O25</f>
        <v>6505828.5270721279</v>
      </c>
      <c r="Q25" s="3">
        <f>(O25/O19-1)*100</f>
        <v>-77.119917495134487</v>
      </c>
      <c r="R25" s="4">
        <f t="shared" si="5"/>
        <v>1.3448032470483762</v>
      </c>
    </row>
    <row r="26" spans="1:18" ht="23.1" customHeight="1">
      <c r="A26" s="8">
        <v>2020</v>
      </c>
      <c r="C26" s="8">
        <v>1</v>
      </c>
      <c r="E26" s="7">
        <f>+'J3-Prof'!E26+'J3-R-Estate'!E26+'J3-PKS'!E26</f>
        <v>32723279.22781536</v>
      </c>
      <c r="G26" s="3">
        <f t="shared" ref="G26:G47" si="6">(E26/E22-1)*100</f>
        <v>3.3932964255580789</v>
      </c>
      <c r="H26" s="4">
        <f t="shared" si="3"/>
        <v>-4.6917882058758797</v>
      </c>
      <c r="J26" s="7">
        <f>+'J3-Prof'!J26+'J3-R-Estate'!J26+'J3-PKS'!J26</f>
        <v>609467.180825199</v>
      </c>
      <c r="L26" s="3">
        <f t="shared" ref="L26:L47" si="7">(J26/J22-1)*100</f>
        <v>-1.395757808145548</v>
      </c>
      <c r="M26" s="4">
        <f t="shared" si="4"/>
        <v>-2.3362656314313335</v>
      </c>
      <c r="O26" s="7">
        <f>+'J3-Prof'!O26+'J3-R-Estate'!O26+'J3-PKS'!O26</f>
        <v>6276907.3546561869</v>
      </c>
      <c r="Q26" s="3">
        <f t="shared" ref="Q26:Q47" si="8">(O26/O22-1)*100</f>
        <v>2.4520361789466705</v>
      </c>
      <c r="R26" s="4">
        <f t="shared" si="5"/>
        <v>-3.5187089770864932</v>
      </c>
    </row>
    <row r="27" spans="1:18" ht="23.1" customHeight="1">
      <c r="C27" s="8">
        <v>2</v>
      </c>
      <c r="E27" s="7">
        <f>+'J3-Prof'!E27+'J3-R-Estate'!E27+'J3-PKS'!E27</f>
        <v>24708780.054186709</v>
      </c>
      <c r="G27" s="3">
        <f t="shared" si="6"/>
        <v>-24.510380549982958</v>
      </c>
      <c r="H27" s="4">
        <f t="shared" si="3"/>
        <v>-24.491736044644895</v>
      </c>
      <c r="J27" s="7">
        <f>+'J3-Prof'!J27+'J3-R-Estate'!J27+'J3-PKS'!J27</f>
        <v>591907.78741532401</v>
      </c>
      <c r="L27" s="3">
        <f t="shared" si="7"/>
        <v>-3.7640219287279009</v>
      </c>
      <c r="M27" s="4">
        <f t="shared" si="4"/>
        <v>-2.881105654631011</v>
      </c>
      <c r="O27" s="7">
        <f>+'J3-Prof'!O27+'J3-R-Estate'!O27+'J3-PKS'!O27</f>
        <v>5746882.3880858812</v>
      </c>
      <c r="Q27" s="3">
        <f t="shared" si="8"/>
        <v>-8.1319605102507015</v>
      </c>
      <c r="R27" s="4">
        <f t="shared" si="5"/>
        <v>-8.4440463531317729</v>
      </c>
    </row>
    <row r="28" spans="1:18" ht="23.1" customHeight="1">
      <c r="C28" s="8">
        <v>3</v>
      </c>
      <c r="E28" s="7">
        <f>+'J3-Prof'!E28+'J3-R-Estate'!E28+'J3-PKS'!E28</f>
        <v>28144493.974717468</v>
      </c>
      <c r="G28" s="3">
        <f t="shared" si="6"/>
        <v>-13.895341039480147</v>
      </c>
      <c r="H28" s="4">
        <f t="shared" si="3"/>
        <v>13.904830238466603</v>
      </c>
      <c r="J28" s="7">
        <f>+'J3-Prof'!J28+'J3-R-Estate'!J28+'J3-PKS'!J28</f>
        <v>612435.98571464652</v>
      </c>
      <c r="L28" s="3">
        <f t="shared" si="7"/>
        <v>-1.635282982603059</v>
      </c>
      <c r="M28" s="4">
        <f t="shared" si="4"/>
        <v>3.4681412773707176</v>
      </c>
      <c r="O28" s="7">
        <f>+'J3-Prof'!O28+'J3-R-Estate'!O28+'J3-PKS'!O28</f>
        <v>6277710.293354826</v>
      </c>
      <c r="Q28" s="3">
        <f t="shared" si="8"/>
        <v>-2.2087176330275127</v>
      </c>
      <c r="R28" s="4">
        <f t="shared" si="5"/>
        <v>9.2367977874304064</v>
      </c>
    </row>
    <row r="29" spans="1:18" ht="23.1" customHeight="1">
      <c r="C29" s="8">
        <v>4</v>
      </c>
      <c r="E29" s="7">
        <f>+'J3-Prof'!E29+'J3-R-Estate'!E29+'J3-PKS'!E29</f>
        <v>27361084.744671047</v>
      </c>
      <c r="G29" s="3">
        <f t="shared" si="6"/>
        <v>-20.309451824575532</v>
      </c>
      <c r="H29" s="4">
        <f t="shared" si="3"/>
        <v>-2.7835257253165269</v>
      </c>
      <c r="J29" s="7">
        <f>+'J3-Prof'!J29+'J3-R-Estate'!J29+'J3-PKS'!J29</f>
        <v>613601.00970494165</v>
      </c>
      <c r="L29" s="3">
        <f t="shared" si="7"/>
        <v>-1.6738424881709069</v>
      </c>
      <c r="M29" s="4">
        <f t="shared" si="4"/>
        <v>0.19022787972455824</v>
      </c>
      <c r="O29" s="7">
        <f>+'J3-Prof'!O29+'J3-R-Estate'!O29+'J3-PKS'!O29</f>
        <v>6299309.6666460726</v>
      </c>
      <c r="Q29" s="3">
        <f t="shared" si="8"/>
        <v>-3.1743667938170628</v>
      </c>
      <c r="R29" s="4">
        <f t="shared" si="5"/>
        <v>0.34406451208985889</v>
      </c>
    </row>
    <row r="30" spans="1:18" ht="23.1" customHeight="1">
      <c r="A30" s="8">
        <v>2021</v>
      </c>
      <c r="C30" s="8">
        <v>1</v>
      </c>
      <c r="E30" s="7">
        <f>+'J3-Prof'!E30+'J3-R-Estate'!E30+'J3-PKS'!E30</f>
        <v>26652167.100912821</v>
      </c>
      <c r="G30" s="3">
        <f t="shared" si="6"/>
        <v>-18.552884277386195</v>
      </c>
      <c r="H30" s="4">
        <f t="shared" si="3"/>
        <v>-2.5909705348809209</v>
      </c>
      <c r="J30" s="7">
        <f>+'J3-Prof'!J30+'J3-R-Estate'!J30+'J3-PKS'!J30</f>
        <v>610627.1165883533</v>
      </c>
      <c r="L30" s="3">
        <f t="shared" si="7"/>
        <v>0.19031964306654992</v>
      </c>
      <c r="M30" s="4">
        <f t="shared" si="4"/>
        <v>-0.48466235706137173</v>
      </c>
      <c r="O30" s="7">
        <f>+'J3-Prof'!O30+'J3-R-Estate'!O30+'J3-PKS'!O30</f>
        <v>6139835.9101108797</v>
      </c>
      <c r="Q30" s="3">
        <f t="shared" si="8"/>
        <v>-2.18374171866067</v>
      </c>
      <c r="R30" s="4">
        <f t="shared" si="5"/>
        <v>-2.5316068739973718</v>
      </c>
    </row>
    <row r="31" spans="1:18" ht="23.1" customHeight="1">
      <c r="C31" s="8">
        <v>2</v>
      </c>
      <c r="E31" s="7">
        <f>+'J3-Prof'!E31+'J3-R-Estate'!E31+'J3-PKS'!E31</f>
        <v>26206159.73244242</v>
      </c>
      <c r="G31" s="3">
        <f t="shared" si="6"/>
        <v>6.0601117294011964</v>
      </c>
      <c r="H31" s="4">
        <f t="shared" si="3"/>
        <v>-1.6734375361736498</v>
      </c>
      <c r="J31" s="7">
        <f>+'J3-Prof'!J31+'J3-R-Estate'!J31+'J3-PKS'!J31</f>
        <v>609110.75396927493</v>
      </c>
      <c r="L31" s="3">
        <f t="shared" si="7"/>
        <v>2.9063592200857746</v>
      </c>
      <c r="M31" s="4">
        <f t="shared" si="4"/>
        <v>-0.24832873907573161</v>
      </c>
      <c r="O31" s="7">
        <f>+'J3-Prof'!O31+'J3-R-Estate'!O31+'J3-PKS'!O31</f>
        <v>6103325.1048675049</v>
      </c>
      <c r="Q31" s="3">
        <f t="shared" si="8"/>
        <v>6.2023666522318388</v>
      </c>
      <c r="R31" s="4">
        <f t="shared" si="5"/>
        <v>-0.59465441386226114</v>
      </c>
    </row>
    <row r="32" spans="1:18" ht="23.1" customHeight="1">
      <c r="C32" s="8">
        <v>3</v>
      </c>
      <c r="E32" s="7">
        <f>+'J3-Prof'!E32+'J3-R-Estate'!E32+'J3-PKS'!E32</f>
        <v>23400493.388229482</v>
      </c>
      <c r="G32" s="3">
        <f t="shared" si="6"/>
        <v>-16.855874512256563</v>
      </c>
      <c r="H32" s="4">
        <f t="shared" si="3"/>
        <v>-10.706133110909832</v>
      </c>
      <c r="J32" s="7">
        <f>+'J3-Prof'!J32+'J3-R-Estate'!J32+'J3-PKS'!J32</f>
        <v>561538.10524705984</v>
      </c>
      <c r="L32" s="3">
        <f t="shared" si="7"/>
        <v>-8.3107266154836328</v>
      </c>
      <c r="M32" s="4">
        <f t="shared" si="4"/>
        <v>-7.8101804002322357</v>
      </c>
      <c r="O32" s="7">
        <f>+'J3-Prof'!O32+'J3-R-Estate'!O32+'J3-PKS'!O32</f>
        <v>6061533.1440697219</v>
      </c>
      <c r="Q32" s="3">
        <f t="shared" si="8"/>
        <v>-3.4435668290385246</v>
      </c>
      <c r="R32" s="4">
        <f t="shared" si="5"/>
        <v>-0.68474085977253685</v>
      </c>
    </row>
    <row r="33" spans="1:18" ht="23.1" customHeight="1">
      <c r="C33" s="8">
        <v>4</v>
      </c>
      <c r="E33" s="7">
        <f>+'J3-Prof'!E33+'J3-R-Estate'!E33+'J3-PKS'!E33</f>
        <v>26232919.735029899</v>
      </c>
      <c r="G33" s="3">
        <f t="shared" si="6"/>
        <v>-4.123246648182965</v>
      </c>
      <c r="H33" s="4">
        <f t="shared" si="3"/>
        <v>12.104130882236586</v>
      </c>
      <c r="J33" s="7">
        <f>+'J3-Prof'!J33+'J3-R-Estate'!J33+'J3-PKS'!J33</f>
        <v>566628.77893101284</v>
      </c>
      <c r="L33" s="3">
        <f t="shared" si="7"/>
        <v>-7.6551749477263842</v>
      </c>
      <c r="M33" s="4">
        <f t="shared" si="4"/>
        <v>0.90655890248325655</v>
      </c>
      <c r="O33" s="7">
        <f>+'J3-Prof'!O33+'J3-R-Estate'!O33+'J3-PKS'!O33</f>
        <v>6324131.7810879527</v>
      </c>
      <c r="Q33" s="3">
        <f t="shared" si="8"/>
        <v>0.39404499469695153</v>
      </c>
      <c r="R33" s="4">
        <f t="shared" si="5"/>
        <v>4.332214817222324</v>
      </c>
    </row>
    <row r="34" spans="1:18" ht="23.1" customHeight="1">
      <c r="A34" s="8">
        <v>2022</v>
      </c>
      <c r="C34" s="8">
        <v>1</v>
      </c>
      <c r="E34" s="7">
        <f>+'J3-Prof'!E34+'J3-R-Estate'!E34+'J3-PKS'!E34</f>
        <v>30250718.903330632</v>
      </c>
      <c r="G34" s="3">
        <f t="shared" si="6"/>
        <v>13.501910703143395</v>
      </c>
      <c r="H34" s="4">
        <f t="shared" si="3"/>
        <v>15.315867272431749</v>
      </c>
      <c r="J34" s="7">
        <f>+'J3-Prof'!J34+'J3-R-Estate'!J34+'J3-PKS'!J34</f>
        <v>569729.28107787436</v>
      </c>
      <c r="L34" s="3">
        <f t="shared" si="7"/>
        <v>-6.6976775841498863</v>
      </c>
      <c r="M34" s="4">
        <f t="shared" si="4"/>
        <v>0.54718402279370082</v>
      </c>
      <c r="O34" s="7">
        <f>+'J3-Prof'!O34+'J3-R-Estate'!O34+'J3-PKS'!O34</f>
        <v>6541647.178772375</v>
      </c>
      <c r="Q34" s="3">
        <f t="shared" si="8"/>
        <v>6.5443323656224406</v>
      </c>
      <c r="R34" s="4">
        <f t="shared" si="5"/>
        <v>3.4394507453954892</v>
      </c>
    </row>
    <row r="35" spans="1:18" ht="23.1" customHeight="1">
      <c r="C35" s="8">
        <v>2</v>
      </c>
      <c r="E35" s="7">
        <f>+'J3-Prof'!E35+'J3-R-Estate'!E35+'J3-PKS'!E35</f>
        <v>32632210.500412028</v>
      </c>
      <c r="G35" s="3">
        <f t="shared" si="6"/>
        <v>24.521146301395525</v>
      </c>
      <c r="H35" s="4">
        <f t="shared" si="3"/>
        <v>7.8725124010827763</v>
      </c>
      <c r="J35" s="7">
        <f>+'J3-Prof'!J35+'J3-R-Estate'!J35+'J3-PKS'!J35</f>
        <v>570729.65653326362</v>
      </c>
      <c r="L35" s="3">
        <f t="shared" si="7"/>
        <v>-6.3011689066234</v>
      </c>
      <c r="M35" s="4">
        <f t="shared" si="4"/>
        <v>0.17558786051801167</v>
      </c>
      <c r="O35" s="7">
        <f>+'J3-Prof'!O35+'J3-R-Estate'!O35+'J3-PKS'!O35</f>
        <v>6606333.2588056354</v>
      </c>
      <c r="Q35" s="3">
        <f t="shared" si="8"/>
        <v>8.2415428523866971</v>
      </c>
      <c r="R35" s="4">
        <f t="shared" si="5"/>
        <v>0.98883474246618253</v>
      </c>
    </row>
    <row r="36" spans="1:18" ht="23.1" customHeight="1">
      <c r="C36" s="8">
        <v>3</v>
      </c>
      <c r="E36" s="7">
        <f>+'J3-Prof'!E36+'J3-R-Estate'!E36+'J3-PKS'!E36</f>
        <v>33479309.672506869</v>
      </c>
      <c r="G36" s="3">
        <f t="shared" si="6"/>
        <v>43.070956313028262</v>
      </c>
      <c r="H36" s="4">
        <f t="shared" si="3"/>
        <v>2.59589883463196</v>
      </c>
      <c r="J36" s="7">
        <f>+'J3-Prof'!J36+'J3-R-Estate'!J36+'J3-PKS'!J36</f>
        <v>573967.83647246321</v>
      </c>
      <c r="L36" s="3">
        <f t="shared" si="7"/>
        <v>2.2135151843230005</v>
      </c>
      <c r="M36" s="4">
        <f t="shared" si="4"/>
        <v>0.56737544687426311</v>
      </c>
      <c r="O36" s="7">
        <f>+'J3-Prof'!O36+'J3-R-Estate'!O36+'J3-PKS'!O36</f>
        <v>6704687.4112497419</v>
      </c>
      <c r="Q36" s="3">
        <f t="shared" si="8"/>
        <v>10.610422345199044</v>
      </c>
      <c r="R36" s="4">
        <f t="shared" si="5"/>
        <v>1.4887858149300826</v>
      </c>
    </row>
    <row r="37" spans="1:18" ht="23.1" customHeight="1">
      <c r="C37" s="8">
        <v>4</v>
      </c>
      <c r="E37" s="7">
        <f>+'J3-Prof'!E37+'J3-R-Estate'!E37+'J3-PKS'!E37</f>
        <v>34664457.89133957</v>
      </c>
      <c r="G37" s="3">
        <f t="shared" si="6"/>
        <v>32.141058797396063</v>
      </c>
      <c r="H37" s="4">
        <f t="shared" si="3"/>
        <v>3.5399422223031829</v>
      </c>
      <c r="J37" s="7">
        <f>+'J3-Prof'!J37+'J3-R-Estate'!J37+'J3-PKS'!J37</f>
        <v>576092.73565482558</v>
      </c>
      <c r="L37" s="3">
        <f t="shared" si="7"/>
        <v>1.6702216822920946</v>
      </c>
      <c r="M37" s="4">
        <f t="shared" si="4"/>
        <v>0.37021223966515748</v>
      </c>
      <c r="O37" s="7">
        <f>+'J3-Prof'!O37+'J3-R-Estate'!O37+'J3-PKS'!O37</f>
        <v>6781593.8955011163</v>
      </c>
      <c r="Q37" s="3">
        <f t="shared" si="8"/>
        <v>7.2335955392514917</v>
      </c>
      <c r="R37" s="4">
        <f t="shared" si="5"/>
        <v>1.1470554782663456</v>
      </c>
    </row>
    <row r="38" spans="1:18" ht="23.1" customHeight="1">
      <c r="A38" s="8">
        <v>2023</v>
      </c>
      <c r="C38" s="8">
        <v>1</v>
      </c>
      <c r="E38" s="7">
        <f>+'J3-Prof'!E38+'J3-R-Estate'!E38+'J3-PKS'!E38</f>
        <v>35253981.859408192</v>
      </c>
      <c r="G38" s="3">
        <f t="shared" si="6"/>
        <v>16.539319187970424</v>
      </c>
      <c r="H38" s="4">
        <f t="shared" si="3"/>
        <v>1.700658264775301</v>
      </c>
      <c r="J38" s="7">
        <f>+'J3-Prof'!J38+'J3-R-Estate'!J38+'J3-PKS'!J38</f>
        <v>577798</v>
      </c>
      <c r="L38" s="3">
        <f t="shared" si="7"/>
        <v>1.4162373587083943</v>
      </c>
      <c r="M38" s="4">
        <f t="shared" si="4"/>
        <v>0.29600518104713203</v>
      </c>
      <c r="O38" s="7">
        <f>+'J3-Prof'!O38+'J3-R-Estate'!O38+'J3-PKS'!O38</f>
        <v>6839586.1502552684</v>
      </c>
      <c r="Q38" s="3">
        <f t="shared" si="8"/>
        <v>4.5544946607592118</v>
      </c>
      <c r="R38" s="4">
        <f t="shared" si="5"/>
        <v>0.85514195700546747</v>
      </c>
    </row>
    <row r="39" spans="1:18" ht="23.1" customHeight="1">
      <c r="C39" s="8">
        <v>2</v>
      </c>
      <c r="E39" s="7">
        <f>+'J3-Prof'!E39+'J3-R-Estate'!E39+'J3-PKS'!E39</f>
        <v>35848150.289368078</v>
      </c>
      <c r="G39" s="3">
        <f t="shared" si="6"/>
        <v>9.8551086170378888</v>
      </c>
      <c r="H39" s="4">
        <f t="shared" si="3"/>
        <v>1.6853938154544057</v>
      </c>
      <c r="J39" s="7">
        <f>+'J3-Prof'!J39+'J3-R-Estate'!J39+'J3-PKS'!J39</f>
        <v>579814.62859466998</v>
      </c>
      <c r="L39" s="3">
        <f t="shared" si="7"/>
        <v>1.5918170638950846</v>
      </c>
      <c r="M39" s="4">
        <f t="shared" si="4"/>
        <v>0.34901965646645383</v>
      </c>
      <c r="O39" s="7">
        <f>+'J3-Prof'!O39+'J3-R-Estate'!O39+'J3-PKS'!O39</f>
        <v>6876646.623498911</v>
      </c>
      <c r="Q39" s="3">
        <f t="shared" si="8"/>
        <v>4.0917306787842112</v>
      </c>
      <c r="R39" s="4">
        <f t="shared" si="5"/>
        <v>0.54185256870051823</v>
      </c>
    </row>
    <row r="40" spans="1:18" ht="23.1" customHeight="1">
      <c r="C40" s="8">
        <v>3</v>
      </c>
      <c r="E40" s="7">
        <f>+'J3-Prof'!E40+'J3-R-Estate'!E40+'J3-PKS'!E40</f>
        <v>36625078.24285078</v>
      </c>
      <c r="G40" s="3">
        <f t="shared" si="6"/>
        <v>9.3961572120682355</v>
      </c>
      <c r="H40" s="4">
        <f t="shared" si="3"/>
        <v>2.1672748725144908</v>
      </c>
      <c r="J40" s="7">
        <f>+'J3-Prof'!J40+'J3-R-Estate'!J40+'J3-PKS'!J40</f>
        <v>581161</v>
      </c>
      <c r="L40" s="3">
        <f t="shared" si="7"/>
        <v>1.2532346013924833</v>
      </c>
      <c r="M40" s="4">
        <f t="shared" si="4"/>
        <v>0.23220721570846869</v>
      </c>
      <c r="O40" s="7">
        <f>+'J3-Prof'!O40+'J3-R-Estate'!O40+'J3-PKS'!O40</f>
        <v>6894604.3790582102</v>
      </c>
      <c r="Q40" s="3">
        <f t="shared" si="8"/>
        <v>2.8325998836248312</v>
      </c>
      <c r="R40" s="4">
        <f t="shared" si="5"/>
        <v>0.26114117159858896</v>
      </c>
    </row>
    <row r="41" spans="1:18" ht="23.1" customHeight="1">
      <c r="C41" s="8">
        <v>4</v>
      </c>
      <c r="E41" s="7">
        <f>+'J3-Prof'!E41+'J3-R-Estate'!E41+'J3-PKS'!E41</f>
        <v>37731823.94581344</v>
      </c>
      <c r="G41" s="3">
        <f t="shared" si="6"/>
        <v>8.8487351052451082</v>
      </c>
      <c r="H41" s="4">
        <f t="shared" si="3"/>
        <v>3.0218248152922289</v>
      </c>
      <c r="J41" s="7">
        <f>+'J3-Prof'!J41+'J3-R-Estate'!J41+'J3-PKS'!J41</f>
        <v>582088</v>
      </c>
      <c r="L41" s="3">
        <f t="shared" si="7"/>
        <v>1.0406769560042717</v>
      </c>
      <c r="M41" s="4">
        <f t="shared" si="4"/>
        <v>0.15950829460338323</v>
      </c>
      <c r="O41" s="7">
        <f>+'J3-Prof'!O41+'J3-R-Estate'!O41+'J3-PKS'!O41</f>
        <v>6918986.4222141141</v>
      </c>
      <c r="Q41" s="3">
        <f t="shared" si="8"/>
        <v>2.0259621680405182</v>
      </c>
      <c r="R41" s="4">
        <f t="shared" si="5"/>
        <v>0.35363948118563027</v>
      </c>
    </row>
    <row r="42" spans="1:18" ht="23.1" customHeight="1">
      <c r="A42" s="8">
        <v>2024</v>
      </c>
      <c r="C42" s="8">
        <v>1</v>
      </c>
      <c r="E42" s="7">
        <f>+'J3-Prof'!E42+'J3-R-Estate'!E42+'J3-PKS'!E42</f>
        <v>38588512.346157804</v>
      </c>
      <c r="G42" s="3">
        <f t="shared" si="6"/>
        <v>9.4585925075006294</v>
      </c>
      <c r="H42" s="4">
        <f t="shared" si="3"/>
        <v>2.270466441205321</v>
      </c>
      <c r="J42" s="7">
        <f>+'J3-Prof'!J42+'J3-R-Estate'!J42+'J3-PKS'!J42</f>
        <v>583840</v>
      </c>
      <c r="L42" s="3">
        <f t="shared" si="7"/>
        <v>1.0456941699348299</v>
      </c>
      <c r="M42" s="4">
        <f t="shared" si="4"/>
        <v>0.30098541801240053</v>
      </c>
      <c r="O42" s="7">
        <f>+'J3-Prof'!O42+'J3-R-Estate'!O42+'J3-PKS'!O42</f>
        <v>7009399.6820876701</v>
      </c>
      <c r="Q42" s="3">
        <f t="shared" si="8"/>
        <v>2.4828041946085344</v>
      </c>
      <c r="R42" s="4">
        <f t="shared" si="5"/>
        <v>1.3067413976023179</v>
      </c>
    </row>
    <row r="43" spans="1:18" ht="23.1" customHeight="1">
      <c r="C43" s="8">
        <v>2</v>
      </c>
      <c r="E43" s="7">
        <f>+'J3-Prof'!E43+'J3-R-Estate'!E43+'J3-PKS'!E43</f>
        <v>39503415.317956746</v>
      </c>
      <c r="G43" s="3">
        <f t="shared" si="6"/>
        <v>10.196523388468259</v>
      </c>
      <c r="H43" s="4">
        <f>(E43/E42-1)*100</f>
        <v>2.3709205568533287</v>
      </c>
      <c r="J43" s="7">
        <f>+'J3-Prof'!J43+'J3-R-Estate'!J43+'J3-PKS'!J43</f>
        <v>584986</v>
      </c>
      <c r="L43" s="3">
        <f>(J43/J39-1)*100</f>
        <v>0.8919008162771247</v>
      </c>
      <c r="M43" s="4">
        <f t="shared" si="4"/>
        <v>0.19628665387776412</v>
      </c>
      <c r="O43" s="7">
        <f>+'J3-Prof'!O43+'J3-R-Estate'!O43+'J3-PKS'!O43</f>
        <v>7082555.1150785899</v>
      </c>
      <c r="Q43" s="3">
        <f t="shared" si="8"/>
        <v>2.9943154396802507</v>
      </c>
      <c r="R43" s="4">
        <f t="shared" si="5"/>
        <v>1.0436761535779882</v>
      </c>
    </row>
    <row r="44" spans="1:18" ht="23.1" customHeight="1">
      <c r="C44" s="8">
        <v>3</v>
      </c>
      <c r="E44" s="7">
        <f>+'J3-Prof'!E44+'J3-R-Estate'!E44+'J3-PKS'!E44</f>
        <v>40713364.443433896</v>
      </c>
      <c r="G44" s="3">
        <f t="shared" si="6"/>
        <v>11.16253233228559</v>
      </c>
      <c r="H44" s="4">
        <f t="shared" si="3"/>
        <v>3.0628975133883074</v>
      </c>
      <c r="J44" s="7">
        <f>+'J3-Prof'!J44+'J3-R-Estate'!J44+'J3-PKS'!J44</f>
        <v>587630</v>
      </c>
      <c r="L44" s="3">
        <f t="shared" si="7"/>
        <v>1.1131166750693922</v>
      </c>
      <c r="M44" s="4">
        <f t="shared" si="4"/>
        <v>0.45197662850051668</v>
      </c>
      <c r="O44" s="7">
        <f>+'J3-Prof'!O44+'J3-R-Estate'!O44+'J3-PKS'!O44</f>
        <v>7161305.6091880994</v>
      </c>
      <c r="Q44" s="3">
        <f t="shared" si="8"/>
        <v>3.8682600982874682</v>
      </c>
      <c r="R44" s="4">
        <f t="shared" si="5"/>
        <v>1.1118938409932166</v>
      </c>
    </row>
    <row r="45" spans="1:18" ht="23.1" customHeight="1">
      <c r="C45" s="8">
        <v>4</v>
      </c>
      <c r="E45" s="7">
        <f>+'J3-Prof'!E45+'J3-R-Estate'!E45+'J3-PKS'!E45</f>
        <v>41788896.395211898</v>
      </c>
      <c r="G45" s="3">
        <f t="shared" si="6"/>
        <v>10.752388899155285</v>
      </c>
      <c r="H45" s="4">
        <f t="shared" si="3"/>
        <v>2.6417172014175261</v>
      </c>
      <c r="J45" s="7">
        <f>+'J3-Prof'!J45+'J3-R-Estate'!J45+'J3-PKS'!J45</f>
        <v>588478</v>
      </c>
      <c r="L45" s="3">
        <f t="shared" si="7"/>
        <v>1.0977721581616473</v>
      </c>
      <c r="M45" s="4">
        <f t="shared" si="4"/>
        <v>0.14430849343975982</v>
      </c>
      <c r="O45" s="7">
        <f>+'J3-Prof'!O45+'J3-R-Estate'!O45+'J3-PKS'!O45</f>
        <v>7181202.300188099</v>
      </c>
      <c r="Q45" s="3">
        <f t="shared" si="8"/>
        <v>3.7898018867635663</v>
      </c>
      <c r="R45" s="4">
        <f t="shared" si="5"/>
        <v>0.27783608305267382</v>
      </c>
    </row>
    <row r="46" spans="1:18" ht="23.1" customHeight="1">
      <c r="A46" s="8">
        <v>2025</v>
      </c>
      <c r="C46" s="62">
        <v>1</v>
      </c>
      <c r="E46" s="7">
        <f>+'J3-Prof'!E46+'J3-R-Estate'!E46+'J3-PKS'!E46</f>
        <v>42607987.073471159</v>
      </c>
      <c r="G46" s="3">
        <f t="shared" si="6"/>
        <v>10.416246916327587</v>
      </c>
      <c r="H46" s="4">
        <f t="shared" si="3"/>
        <v>1.9600677426674373</v>
      </c>
      <c r="J46" s="7">
        <f>+'J3-Prof'!J46+'J3-R-Estate'!J46+'J3-PKS'!J46</f>
        <v>590255</v>
      </c>
      <c r="L46" s="3">
        <f t="shared" si="7"/>
        <v>1.0987599342285659</v>
      </c>
      <c r="M46" s="4">
        <f t="shared" si="4"/>
        <v>0.30196540907221348</v>
      </c>
      <c r="O46" s="7">
        <f>+'J3-Prof'!O46+'J3-R-Estate'!O46+'J3-PKS'!O46</f>
        <v>7292069.5874410067</v>
      </c>
      <c r="Q46" s="3">
        <f t="shared" si="8"/>
        <v>4.0327263128637325</v>
      </c>
      <c r="R46" s="4">
        <f t="shared" si="5"/>
        <v>1.5438541154870977</v>
      </c>
    </row>
    <row r="47" spans="1:18" ht="23.1" customHeight="1">
      <c r="A47" s="61"/>
      <c r="B47" s="13"/>
      <c r="C47" s="61">
        <v>2</v>
      </c>
      <c r="D47" s="13"/>
      <c r="E47" s="64">
        <f>+'J3-Prof'!E47+'J3-R-Estate'!E47+'J3-PKS'!E47</f>
        <v>43407845.378701217</v>
      </c>
      <c r="F47" s="13"/>
      <c r="G47" s="65">
        <f t="shared" si="6"/>
        <v>9.8837784766667269</v>
      </c>
      <c r="H47" s="4">
        <f t="shared" si="3"/>
        <v>1.8772496899485569</v>
      </c>
      <c r="I47" s="13"/>
      <c r="J47" s="64">
        <f>+'J3-Prof'!J47+'J3-R-Estate'!J47+'J3-PKS'!J47</f>
        <v>591550</v>
      </c>
      <c r="K47" s="13"/>
      <c r="L47" s="65">
        <f t="shared" si="7"/>
        <v>1.1220781352032416</v>
      </c>
      <c r="M47" s="4">
        <f t="shared" si="4"/>
        <v>0.21939670142565593</v>
      </c>
      <c r="N47" s="13"/>
      <c r="O47" s="64">
        <f>+'J3-Prof'!O47+'J3-R-Estate'!O47+'J3-PKS'!O47</f>
        <v>7368590.7048657052</v>
      </c>
      <c r="P47" s="66"/>
      <c r="Q47" s="65">
        <f t="shared" si="8"/>
        <v>4.0385932073885744</v>
      </c>
      <c r="R47" s="4">
        <f t="shared" si="5"/>
        <v>1.0493744815119443</v>
      </c>
    </row>
    <row r="48" spans="1:18" ht="23.1" customHeight="1">
      <c r="A48" s="70"/>
      <c r="B48" s="13"/>
      <c r="C48" s="70">
        <v>3</v>
      </c>
      <c r="D48" s="13"/>
      <c r="E48" s="64">
        <f>+'J3-Prof'!E48+'J3-R-Estate'!E48+'J3-PKS'!E48</f>
        <v>44305993.843580462</v>
      </c>
      <c r="F48" s="13"/>
      <c r="G48" s="65">
        <f t="shared" ref="G48" si="9">(E48/E44-1)*100</f>
        <v>8.8242017068819614</v>
      </c>
      <c r="H48" s="4">
        <f t="shared" ref="H48" si="10">(E48/E47-1)*100</f>
        <v>2.0690924809641409</v>
      </c>
      <c r="I48" s="13"/>
      <c r="J48" s="64">
        <f>+'J3-Prof'!J48+'J3-R-Estate'!J48+'J3-PKS'!J48</f>
        <v>593918</v>
      </c>
      <c r="K48" s="13"/>
      <c r="L48" s="65">
        <f t="shared" ref="L48" si="11">(J48/J44-1)*100</f>
        <v>1.0700610928645604</v>
      </c>
      <c r="M48" s="4">
        <f t="shared" ref="M48" si="12">(J48/J47-1)*100</f>
        <v>0.40030428535204887</v>
      </c>
      <c r="N48" s="13"/>
      <c r="O48" s="64">
        <f>+'J3-Prof'!O48+'J3-R-Estate'!O48+'J3-PKS'!O48</f>
        <v>7447252.4131271699</v>
      </c>
      <c r="P48" s="66"/>
      <c r="Q48" s="65">
        <f t="shared" ref="Q48" si="13">(O48/O44-1)*100</f>
        <v>3.9929423424158061</v>
      </c>
      <c r="R48" s="4">
        <f t="shared" ref="R48" si="14">(O48/O47-1)*100</f>
        <v>1.0675271759839067</v>
      </c>
    </row>
    <row r="49" spans="1:18" ht="23.1" customHeight="1" thickBot="1">
      <c r="A49" s="27"/>
      <c r="B49" s="23"/>
      <c r="C49" s="27" t="s">
        <v>121</v>
      </c>
      <c r="D49" s="23"/>
      <c r="E49" s="24">
        <f>+'J3-Prof'!E49+'J3-R-Estate'!E49+'J3-PKS'!E49</f>
        <v>45301240.151818298</v>
      </c>
      <c r="F49" s="23"/>
      <c r="G49" s="32">
        <f t="shared" ref="G49" si="15">(E49/E45-1)*100</f>
        <v>8.4049689261687099</v>
      </c>
      <c r="H49" s="33">
        <f t="shared" ref="H49" si="16">(E49/E48-1)*100</f>
        <v>2.2463017345948577</v>
      </c>
      <c r="I49" s="23"/>
      <c r="J49" s="24">
        <f>+'J3-Prof'!J49+'J3-R-Estate'!J49+'J3-PKS'!J49</f>
        <v>594791.30004209466</v>
      </c>
      <c r="K49" s="23"/>
      <c r="L49" s="32">
        <f t="shared" ref="L49" si="17">(J49/J45-1)*100</f>
        <v>1.0728183622997989</v>
      </c>
      <c r="M49" s="33">
        <f t="shared" ref="M49" si="18">(J49/J48-1)*100</f>
        <v>0.1470405076281045</v>
      </c>
      <c r="N49" s="23"/>
      <c r="O49" s="24">
        <f>+'J3-Prof'!O49+'J3-R-Estate'!O49+'J3-PKS'!O49</f>
        <v>7481089.1205527484</v>
      </c>
      <c r="P49" s="25"/>
      <c r="Q49" s="32">
        <f t="shared" ref="Q49" si="19">(O49/O45-1)*100</f>
        <v>4.1759973863540134</v>
      </c>
      <c r="R49" s="33">
        <f t="shared" ref="R49" si="20">(O49/O48-1)*100</f>
        <v>0.45435155878341682</v>
      </c>
    </row>
  </sheetData>
  <sheetProtection algorithmName="SHA-512" hashValue="aCyjM2Wuep8LXz0dDtTJ70NHSS4lTBnAjyfBUekk8MQLdXnTHnh4Tn9WO2Q82E7Ng3B1n9rcIeGIhc95XImA8w==" saltValue="VRCtpm/LWX62kxcukry8Bw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&amp;C&amp;"Arial,Bold"&amp;[17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3FA9-D1FF-4321-88FD-6CD3F79C809B}">
  <sheetPr codeName="Sheet6">
    <tabColor rgb="FF00B0F0"/>
  </sheetPr>
  <dimension ref="A2:S49"/>
  <sheetViews>
    <sheetView view="pageBreakPreview" topLeftCell="B1" zoomScale="79" zoomScaleNormal="100" zoomScaleSheetLayoutView="79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9" ht="13.5" customHeight="1">
      <c r="A3" s="108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17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18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1326445953.9940414</v>
      </c>
      <c r="F14" s="5"/>
      <c r="G14" s="29"/>
      <c r="H14" s="5"/>
      <c r="I14" s="5"/>
      <c r="J14" s="34">
        <f>J25</f>
        <v>1852009</v>
      </c>
      <c r="K14" s="5"/>
      <c r="L14" s="29"/>
      <c r="M14" s="5"/>
      <c r="N14" s="5"/>
      <c r="O14" s="34">
        <f>+O22+O23+O24+O25</f>
        <v>50428878.143235803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1249415062.6594229</v>
      </c>
      <c r="F15" s="5"/>
      <c r="G15" s="29">
        <f t="shared" ref="G15:G16" si="0">((E15/E14)-1)*100</f>
        <v>-5.8073147347369902</v>
      </c>
      <c r="H15" s="5"/>
      <c r="I15" s="5"/>
      <c r="J15" s="34">
        <f>J29</f>
        <v>1847777</v>
      </c>
      <c r="K15" s="5"/>
      <c r="L15" s="29">
        <f t="shared" ref="L15:L16" si="1">((J15/J14)-1)*100</f>
        <v>-0.228508608759459</v>
      </c>
      <c r="M15" s="5"/>
      <c r="N15" s="5"/>
      <c r="O15" s="34">
        <f>+O26+O27+O28+O29</f>
        <v>50502213.996422783</v>
      </c>
      <c r="P15" s="1"/>
      <c r="Q15" s="29">
        <f t="shared" ref="Q15:Q16" si="2">((O15/O14)-1)*100</f>
        <v>0.14542432012603079</v>
      </c>
      <c r="R15" s="5"/>
    </row>
    <row r="16" spans="1:19" ht="23.1" customHeight="1">
      <c r="A16" s="8">
        <v>2021</v>
      </c>
      <c r="E16" s="34">
        <f>+E30+E31+E32+E33</f>
        <v>1299423844.8451533</v>
      </c>
      <c r="F16" s="5"/>
      <c r="G16" s="29">
        <f t="shared" si="0"/>
        <v>4.0025755795904283</v>
      </c>
      <c r="H16" s="5"/>
      <c r="I16" s="5"/>
      <c r="J16" s="34">
        <f>J33</f>
        <v>1898352</v>
      </c>
      <c r="K16" s="5"/>
      <c r="L16" s="29">
        <f t="shared" si="1"/>
        <v>2.7370727095315184</v>
      </c>
      <c r="M16" s="5"/>
      <c r="N16" s="5"/>
      <c r="O16" s="34">
        <f>+O30+O31+O32+O33</f>
        <v>51208952.806892857</v>
      </c>
      <c r="P16" s="1"/>
      <c r="Q16" s="29">
        <f t="shared" si="2"/>
        <v>1.3994214402563321</v>
      </c>
      <c r="R16" s="5"/>
    </row>
    <row r="17" spans="1:18" ht="23.1" customHeight="1">
      <c r="A17" s="8">
        <v>2022</v>
      </c>
      <c r="E17" s="34">
        <f>+E34+E35+E36+E37</f>
        <v>1554517975.5358896</v>
      </c>
      <c r="F17" s="5"/>
      <c r="G17" s="29">
        <f>((E17/E16)-1)*100</f>
        <v>19.631325968251325</v>
      </c>
      <c r="H17" s="5"/>
      <c r="I17" s="5"/>
      <c r="J17" s="34">
        <f>J37</f>
        <v>1963000</v>
      </c>
      <c r="K17" s="5"/>
      <c r="L17" s="29">
        <f>((J17/J16)-1)*100</f>
        <v>3.4054801217055619</v>
      </c>
      <c r="M17" s="5"/>
      <c r="N17" s="5"/>
      <c r="O17" s="34">
        <f>+O34+O35+O36+O37</f>
        <v>54989124.445472717</v>
      </c>
      <c r="P17" s="1"/>
      <c r="Q17" s="29">
        <f>((O17/O16)-1)*100</f>
        <v>7.3818569437159809</v>
      </c>
      <c r="R17" s="5"/>
    </row>
    <row r="18" spans="1:18" ht="23.1" customHeight="1">
      <c r="A18" s="8">
        <v>2023</v>
      </c>
      <c r="E18" s="34">
        <f>+E38+E39+E40+E41</f>
        <v>1673606681.9176698</v>
      </c>
      <c r="F18" s="5"/>
      <c r="G18" s="29">
        <f>((E18/E17)-1)*100</f>
        <v>7.6608124354899498</v>
      </c>
      <c r="H18" s="5"/>
      <c r="I18" s="5"/>
      <c r="J18" s="34">
        <f>J41</f>
        <v>2003411</v>
      </c>
      <c r="K18" s="5"/>
      <c r="L18" s="29">
        <f>((J18/J17)-1)*100</f>
        <v>2.0586347427407059</v>
      </c>
      <c r="M18" s="5"/>
      <c r="N18" s="5"/>
      <c r="O18" s="34">
        <f>+O38+O39+O40+O41</f>
        <v>56425129.136627123</v>
      </c>
      <c r="P18" s="1"/>
      <c r="Q18" s="29">
        <f>((O18/O17)-1)*100</f>
        <v>2.6114339983324353</v>
      </c>
      <c r="R18" s="5"/>
    </row>
    <row r="19" spans="1:18" ht="23.1" customHeight="1">
      <c r="A19" s="8">
        <v>2024</v>
      </c>
      <c r="E19" s="34">
        <f>+E42+E43+E44+E45</f>
        <v>1766035781.0305612</v>
      </c>
      <c r="F19" s="5"/>
      <c r="G19" s="29">
        <f>((E19/E18)-1)*100</f>
        <v>5.5227491686985486</v>
      </c>
      <c r="H19" s="5"/>
      <c r="I19" s="5"/>
      <c r="J19" s="34">
        <f>J45</f>
        <v>2047636</v>
      </c>
      <c r="K19" s="5"/>
      <c r="L19" s="29">
        <f>((J19/J18)-1)*100</f>
        <v>2.2074851341037816</v>
      </c>
      <c r="M19" s="5"/>
      <c r="N19" s="5"/>
      <c r="O19" s="34">
        <f>+O42+O43+O44+O45</f>
        <v>58238866.75353606</v>
      </c>
      <c r="P19" s="1"/>
      <c r="Q19" s="29">
        <f>((O19/O18)-1)*100</f>
        <v>3.214414649397046</v>
      </c>
      <c r="R19" s="5"/>
    </row>
    <row r="20" spans="1:18" ht="23.1" customHeight="1">
      <c r="A20" s="73">
        <v>2025</v>
      </c>
      <c r="C20" s="73"/>
      <c r="E20" s="34">
        <f>+E46+E47+E48+E49</f>
        <v>1865011560.5325201</v>
      </c>
      <c r="F20" s="5"/>
      <c r="G20" s="29">
        <f>((E20/E19)-1)*100</f>
        <v>5.6044039744314933</v>
      </c>
      <c r="H20" s="5"/>
      <c r="I20" s="5"/>
      <c r="J20" s="34">
        <f>J49</f>
        <v>2107028</v>
      </c>
      <c r="K20" s="5"/>
      <c r="L20" s="29">
        <f>((J20/J19)-1)*100</f>
        <v>2.9005155213133627</v>
      </c>
      <c r="M20" s="5"/>
      <c r="N20" s="5"/>
      <c r="O20" s="34">
        <f>+O46+O47+O48+O49</f>
        <v>60733583.484130308</v>
      </c>
      <c r="P20" s="1"/>
      <c r="Q20" s="29">
        <f>((O20/O19)-1)*100</f>
        <v>4.2835942209379807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f>+'J3-Borong'!E22+'J3-Runcit'!E22+'J3-KMotor'!E22</f>
        <v>321863814.72357786</v>
      </c>
      <c r="G22" s="3">
        <f>(E22/E16-1)*100</f>
        <v>-75.230267167989908</v>
      </c>
      <c r="H22" s="4">
        <f>(E22/E19-1)*100</f>
        <v>-81.774785189473576</v>
      </c>
      <c r="J22" s="7">
        <f>+'J3-Borong'!J22+'J3-Runcit'!J22+'J3-KMotor'!J22</f>
        <v>1821881</v>
      </c>
      <c r="L22" s="3">
        <f>(J22/J16-1)*100</f>
        <v>-4.028283479565431</v>
      </c>
      <c r="M22" s="4">
        <f>(J22/J19-1)*100</f>
        <v>-11.025152908036384</v>
      </c>
      <c r="O22" s="7">
        <f>+'J3-Borong'!O22+'J3-Runcit'!O22+'J3-KMotor'!O22</f>
        <v>12410505.98076069</v>
      </c>
      <c r="Q22" s="3">
        <f>(O22/O16-1)*100</f>
        <v>-75.764968232097488</v>
      </c>
      <c r="R22" s="4">
        <f>(O22/O19-1)*100</f>
        <v>-78.690337445470362</v>
      </c>
    </row>
    <row r="23" spans="1:18" ht="23.1" hidden="1" customHeight="1">
      <c r="C23" s="8">
        <v>2</v>
      </c>
      <c r="E23" s="7">
        <f>+'J3-Borong'!E23+'J3-Runcit'!E23+'J3-KMotor'!E23</f>
        <v>328511344.85697764</v>
      </c>
      <c r="G23" s="3">
        <f>(E23/E17-1)*100</f>
        <v>-78.86731771347128</v>
      </c>
      <c r="H23" s="4">
        <f t="shared" ref="H23:H47" si="3">(E23/E22-1)*100</f>
        <v>2.065323851054468</v>
      </c>
      <c r="J23" s="7">
        <f>+'J3-Borong'!J23+'J3-Runcit'!J23+'J3-KMotor'!J23</f>
        <v>1844895</v>
      </c>
      <c r="L23" s="3">
        <f>(J23/J17-1)*100</f>
        <v>-6.0165562913907289</v>
      </c>
      <c r="M23" s="4">
        <f t="shared" ref="M23:M47" si="4">(J23/J22-1)*100</f>
        <v>1.263199956528438</v>
      </c>
      <c r="O23" s="7">
        <f>+'J3-Borong'!O23+'J3-Runcit'!O23+'J3-KMotor'!O23</f>
        <v>12564506.100304704</v>
      </c>
      <c r="Q23" s="3">
        <f>(O23/O17-1)*100</f>
        <v>-77.150925338402715</v>
      </c>
      <c r="R23" s="4">
        <f t="shared" ref="R23:R47" si="5">(O23/O22-1)*100</f>
        <v>1.2408850999528376</v>
      </c>
    </row>
    <row r="24" spans="1:18" ht="23.1" hidden="1" customHeight="1">
      <c r="C24" s="8">
        <v>3</v>
      </c>
      <c r="E24" s="7">
        <f>+'J3-Borong'!E24+'J3-Runcit'!E24+'J3-KMotor'!E24</f>
        <v>337230297.94369483</v>
      </c>
      <c r="G24" s="3">
        <f>(E24/E18-1)*100</f>
        <v>-79.850086547378865</v>
      </c>
      <c r="H24" s="4">
        <f t="shared" si="3"/>
        <v>2.6540797519528869</v>
      </c>
      <c r="J24" s="7">
        <f>+'J3-Borong'!J24+'J3-Runcit'!J24+'J3-KMotor'!J24</f>
        <v>1845840.525954569</v>
      </c>
      <c r="L24" s="3">
        <f>(J24/J18-1)*100</f>
        <v>-7.8651097575800026</v>
      </c>
      <c r="M24" s="4">
        <f t="shared" si="4"/>
        <v>5.1250935937763309E-2</v>
      </c>
      <c r="O24" s="7">
        <f>+'J3-Borong'!O24+'J3-Runcit'!O24+'J3-KMotor'!O24</f>
        <v>12683297.12320294</v>
      </c>
      <c r="Q24" s="3">
        <f>(O24/O18-1)*100</f>
        <v>-77.521899697399434</v>
      </c>
      <c r="R24" s="4">
        <f t="shared" si="5"/>
        <v>0.9454492038915463</v>
      </c>
    </row>
    <row r="25" spans="1:18" ht="23.1" hidden="1" customHeight="1">
      <c r="C25" s="8">
        <v>4</v>
      </c>
      <c r="E25" s="7">
        <f>+'J3-Borong'!E25+'J3-Runcit'!E25+'J3-KMotor'!E25</f>
        <v>338840496.46979105</v>
      </c>
      <c r="G25" s="3">
        <f>(E25/E19-1)*100</f>
        <v>-80.813497659030304</v>
      </c>
      <c r="H25" s="4">
        <f t="shared" si="3"/>
        <v>0.47747742000485704</v>
      </c>
      <c r="J25" s="7">
        <f>+'J3-Borong'!J25+'J3-Runcit'!J25+'J3-KMotor'!J25</f>
        <v>1852009</v>
      </c>
      <c r="L25" s="3">
        <f>(J25/J19-1)*100</f>
        <v>-9.5537976476287803</v>
      </c>
      <c r="M25" s="4">
        <f t="shared" si="4"/>
        <v>0.33418239326179489</v>
      </c>
      <c r="O25" s="7">
        <f>+'J3-Borong'!O25+'J3-Runcit'!O25+'J3-KMotor'!O25</f>
        <v>12770568.938967468</v>
      </c>
      <c r="Q25" s="3">
        <f>(O25/O19-1)*100</f>
        <v>-78.072085445941326</v>
      </c>
      <c r="R25" s="4">
        <f t="shared" si="5"/>
        <v>0.68808461172822355</v>
      </c>
    </row>
    <row r="26" spans="1:18" ht="23.1" customHeight="1">
      <c r="A26" s="8">
        <v>2020</v>
      </c>
      <c r="C26" s="8">
        <v>1</v>
      </c>
      <c r="E26" s="7">
        <f>+'J3-Borong'!E26+'J3-Runcit'!E26+'J3-KMotor'!E26</f>
        <v>326930856.18980157</v>
      </c>
      <c r="G26" s="3">
        <f t="shared" ref="G26:G47" si="6">(E26/E22-1)*100</f>
        <v>1.5742811818021174</v>
      </c>
      <c r="H26" s="4">
        <f t="shared" si="3"/>
        <v>-3.5148219897178867</v>
      </c>
      <c r="J26" s="7">
        <f>+'J3-Borong'!J26+'J3-Runcit'!J26+'J3-KMotor'!J26</f>
        <v>1844520</v>
      </c>
      <c r="L26" s="3">
        <f t="shared" ref="L26:L47" si="7">(J26/J22-1)*100</f>
        <v>1.2426168339205512</v>
      </c>
      <c r="M26" s="4">
        <f t="shared" si="4"/>
        <v>-0.40437168501881171</v>
      </c>
      <c r="O26" s="7">
        <f>+'J3-Borong'!O26+'J3-Runcit'!O26+'J3-KMotor'!O26</f>
        <v>12619531.821232587</v>
      </c>
      <c r="Q26" s="3">
        <f t="shared" ref="Q26:Q47" si="8">(O26/O22-1)*100</f>
        <v>1.6842652571614547</v>
      </c>
      <c r="R26" s="4">
        <f t="shared" si="5"/>
        <v>-1.1826968591353348</v>
      </c>
    </row>
    <row r="27" spans="1:18" ht="23.1" customHeight="1">
      <c r="C27" s="8">
        <v>2</v>
      </c>
      <c r="E27" s="7">
        <f>+'J3-Borong'!E27+'J3-Runcit'!E27+'J3-KMotor'!E27</f>
        <v>254161636.45603976</v>
      </c>
      <c r="G27" s="3">
        <f t="shared" si="6"/>
        <v>-22.632310745099883</v>
      </c>
      <c r="H27" s="4">
        <f t="shared" si="3"/>
        <v>-22.258290508839352</v>
      </c>
      <c r="J27" s="7">
        <f>+'J3-Borong'!J27+'J3-Runcit'!J27+'J3-KMotor'!J27</f>
        <v>1821927</v>
      </c>
      <c r="L27" s="3">
        <f t="shared" si="7"/>
        <v>-1.2449488995308622</v>
      </c>
      <c r="M27" s="4">
        <f t="shared" si="4"/>
        <v>-1.2248715112874842</v>
      </c>
      <c r="O27" s="7">
        <f>+'J3-Borong'!O27+'J3-Runcit'!O27+'J3-KMotor'!O27</f>
        <v>12289608.646344725</v>
      </c>
      <c r="Q27" s="3">
        <f t="shared" si="8"/>
        <v>-2.1878890564055897</v>
      </c>
      <c r="R27" s="4">
        <f t="shared" si="5"/>
        <v>-2.6143852209537632</v>
      </c>
    </row>
    <row r="28" spans="1:18" ht="23.1" customHeight="1">
      <c r="C28" s="8">
        <v>3</v>
      </c>
      <c r="E28" s="7">
        <f>+'J3-Borong'!E28+'J3-Runcit'!E28+'J3-KMotor'!E28</f>
        <v>331065722.99725568</v>
      </c>
      <c r="G28" s="3">
        <f t="shared" si="6"/>
        <v>-1.8280015123280591</v>
      </c>
      <c r="H28" s="4">
        <f t="shared" si="3"/>
        <v>30.257944359166643</v>
      </c>
      <c r="J28" s="7">
        <f>+'J3-Borong'!J28+'J3-Runcit'!J28+'J3-KMotor'!J28</f>
        <v>1848980</v>
      </c>
      <c r="L28" s="3">
        <f t="shared" si="7"/>
        <v>0.17008370990270194</v>
      </c>
      <c r="M28" s="4">
        <f t="shared" si="4"/>
        <v>1.4848564185063307</v>
      </c>
      <c r="O28" s="7">
        <f>+'J3-Borong'!O28+'J3-Runcit'!O28+'J3-KMotor'!O28</f>
        <v>12759566.263821974</v>
      </c>
      <c r="Q28" s="3">
        <f t="shared" si="8"/>
        <v>0.60133528275945203</v>
      </c>
      <c r="R28" s="4">
        <f t="shared" si="5"/>
        <v>3.824024271245019</v>
      </c>
    </row>
    <row r="29" spans="1:18" ht="23.1" customHeight="1">
      <c r="C29" s="8">
        <v>4</v>
      </c>
      <c r="E29" s="7">
        <f>+'J3-Borong'!E29+'J3-Runcit'!E29+'J3-KMotor'!E29</f>
        <v>337256847.01632577</v>
      </c>
      <c r="G29" s="3">
        <f t="shared" si="6"/>
        <v>-0.46737313572743355</v>
      </c>
      <c r="H29" s="4">
        <f t="shared" si="3"/>
        <v>1.8700589003958656</v>
      </c>
      <c r="J29" s="7">
        <f>+'J3-Borong'!J29+'J3-Runcit'!J29+'J3-KMotor'!J29</f>
        <v>1847777</v>
      </c>
      <c r="L29" s="3">
        <f t="shared" si="7"/>
        <v>-0.228508608759459</v>
      </c>
      <c r="M29" s="4">
        <f t="shared" si="4"/>
        <v>-6.5062899544610087E-2</v>
      </c>
      <c r="O29" s="7">
        <f>+'J3-Borong'!O29+'J3-Runcit'!O29+'J3-KMotor'!O29</f>
        <v>12833507.265023496</v>
      </c>
      <c r="Q29" s="3">
        <f t="shared" si="8"/>
        <v>0.49283885750759371</v>
      </c>
      <c r="R29" s="4">
        <f t="shared" si="5"/>
        <v>0.57949462914872463</v>
      </c>
    </row>
    <row r="30" spans="1:18" ht="23.1" customHeight="1">
      <c r="A30" s="8">
        <v>2021</v>
      </c>
      <c r="C30" s="8">
        <v>1</v>
      </c>
      <c r="E30" s="7">
        <f>+'J3-Borong'!E30+'J3-Runcit'!E30+'J3-KMotor'!E30</f>
        <v>332589298.457775</v>
      </c>
      <c r="G30" s="3">
        <f t="shared" si="6"/>
        <v>1.7307764503844858</v>
      </c>
      <c r="H30" s="4">
        <f t="shared" si="3"/>
        <v>-1.3839744396130338</v>
      </c>
      <c r="J30" s="7">
        <f>+'J3-Borong'!J30+'J3-Runcit'!J30+'J3-KMotor'!J30</f>
        <v>1843121</v>
      </c>
      <c r="L30" s="3">
        <f t="shared" si="7"/>
        <v>-7.5846290633874158E-2</v>
      </c>
      <c r="M30" s="4">
        <f t="shared" si="4"/>
        <v>-0.25197845843951683</v>
      </c>
      <c r="O30" s="7">
        <f>+'J3-Borong'!O30+'J3-Runcit'!O30+'J3-KMotor'!O30</f>
        <v>12713340.133554082</v>
      </c>
      <c r="Q30" s="3">
        <f t="shared" si="8"/>
        <v>0.74335810274404057</v>
      </c>
      <c r="R30" s="4">
        <f t="shared" si="5"/>
        <v>-0.93635456767861003</v>
      </c>
    </row>
    <row r="31" spans="1:18" ht="23.1" customHeight="1">
      <c r="C31" s="8">
        <v>2</v>
      </c>
      <c r="E31" s="7">
        <f>+'J3-Borong'!E31+'J3-Runcit'!E31+'J3-KMotor'!E31</f>
        <v>311562851.25842237</v>
      </c>
      <c r="G31" s="3">
        <f t="shared" si="6"/>
        <v>22.584531482708982</v>
      </c>
      <c r="H31" s="4">
        <f t="shared" si="3"/>
        <v>-6.322045627100092</v>
      </c>
      <c r="J31" s="7">
        <f>+'J3-Borong'!J31+'J3-Runcit'!J31+'J3-KMotor'!J31</f>
        <v>1820771</v>
      </c>
      <c r="L31" s="3">
        <f t="shared" si="7"/>
        <v>-6.3449303951257363E-2</v>
      </c>
      <c r="M31" s="4">
        <f t="shared" si="4"/>
        <v>-1.2126170772293277</v>
      </c>
      <c r="O31" s="7">
        <f>+'J3-Borong'!O31+'J3-Runcit'!O31+'J3-KMotor'!O31</f>
        <v>12380592.529778747</v>
      </c>
      <c r="Q31" s="3">
        <f t="shared" si="8"/>
        <v>0.74033182058310665</v>
      </c>
      <c r="R31" s="4">
        <f t="shared" si="5"/>
        <v>-2.617310638115633</v>
      </c>
    </row>
    <row r="32" spans="1:18" ht="23.1" customHeight="1">
      <c r="C32" s="8">
        <v>3</v>
      </c>
      <c r="E32" s="7">
        <f>+'J3-Borong'!E32+'J3-Runcit'!E32+'J3-KMotor'!E32</f>
        <v>300842985.3784039</v>
      </c>
      <c r="G32" s="3">
        <f t="shared" si="6"/>
        <v>-9.1289238116331042</v>
      </c>
      <c r="H32" s="4">
        <f t="shared" si="3"/>
        <v>-3.4406752399139484</v>
      </c>
      <c r="J32" s="7">
        <f>+'J3-Borong'!J32+'J3-Runcit'!J32+'J3-KMotor'!J32</f>
        <v>1856187</v>
      </c>
      <c r="L32" s="3">
        <f t="shared" si="7"/>
        <v>0.38978247466170401</v>
      </c>
      <c r="M32" s="4">
        <f t="shared" si="4"/>
        <v>1.9451100660105025</v>
      </c>
      <c r="O32" s="7">
        <f>+'J3-Borong'!O32+'J3-Runcit'!O32+'J3-KMotor'!O32</f>
        <v>12813539.203505706</v>
      </c>
      <c r="Q32" s="3">
        <f t="shared" si="8"/>
        <v>0.42299979927034048</v>
      </c>
      <c r="R32" s="4">
        <f t="shared" si="5"/>
        <v>3.4969786194449348</v>
      </c>
    </row>
    <row r="33" spans="1:18" ht="23.1" customHeight="1">
      <c r="C33" s="8">
        <v>4</v>
      </c>
      <c r="E33" s="7">
        <f>+'J3-Borong'!E33+'J3-Runcit'!E33+'J3-KMotor'!E33</f>
        <v>354428709.75055206</v>
      </c>
      <c r="G33" s="3">
        <f t="shared" si="6"/>
        <v>5.0916276084959744</v>
      </c>
      <c r="H33" s="4">
        <f t="shared" si="3"/>
        <v>17.811857672116705</v>
      </c>
      <c r="J33" s="7">
        <f>+'J3-Borong'!J33+'J3-Runcit'!J33+'J3-KMotor'!J33</f>
        <v>1898352</v>
      </c>
      <c r="L33" s="3">
        <f t="shared" si="7"/>
        <v>2.7370727095315184</v>
      </c>
      <c r="M33" s="4">
        <f t="shared" si="4"/>
        <v>2.271592247979326</v>
      </c>
      <c r="O33" s="7">
        <f>+'J3-Borong'!O33+'J3-Runcit'!O33+'J3-KMotor'!O33</f>
        <v>13301480.940054325</v>
      </c>
      <c r="Q33" s="3">
        <f t="shared" si="8"/>
        <v>3.6464986956936229</v>
      </c>
      <c r="R33" s="4">
        <f t="shared" si="5"/>
        <v>3.808016885882104</v>
      </c>
    </row>
    <row r="34" spans="1:18" ht="23.1" customHeight="1">
      <c r="A34" s="8">
        <v>2022</v>
      </c>
      <c r="C34" s="8">
        <v>1</v>
      </c>
      <c r="E34" s="7">
        <f>+'J3-Borong'!E34+'J3-Runcit'!E34+'J3-KMotor'!E34</f>
        <v>361047898.8132689</v>
      </c>
      <c r="G34" s="3">
        <f t="shared" si="6"/>
        <v>8.5566795105726854</v>
      </c>
      <c r="H34" s="4">
        <f t="shared" si="3"/>
        <v>1.8675657136735468</v>
      </c>
      <c r="J34" s="7">
        <f>+'J3-Borong'!J34+'J3-Runcit'!J34+'J3-KMotor'!J34</f>
        <v>1915305</v>
      </c>
      <c r="L34" s="3">
        <f t="shared" si="7"/>
        <v>3.9164004967660926</v>
      </c>
      <c r="M34" s="4">
        <f t="shared" si="4"/>
        <v>0.89303775063844792</v>
      </c>
      <c r="O34" s="7">
        <f>+'J3-Borong'!O34+'J3-Runcit'!O34+'J3-KMotor'!O34</f>
        <v>13471149.205875948</v>
      </c>
      <c r="Q34" s="3">
        <f t="shared" si="8"/>
        <v>5.9607393836793143</v>
      </c>
      <c r="R34" s="4">
        <f t="shared" si="5"/>
        <v>1.2755592146939554</v>
      </c>
    </row>
    <row r="35" spans="1:18" ht="23.1" customHeight="1">
      <c r="C35" s="8">
        <v>2</v>
      </c>
      <c r="E35" s="7">
        <f>+'J3-Borong'!E35+'J3-Runcit'!E35+'J3-KMotor'!E35</f>
        <v>390282388.61470342</v>
      </c>
      <c r="G35" s="3">
        <f t="shared" si="6"/>
        <v>25.266021619178215</v>
      </c>
      <c r="H35" s="4">
        <f t="shared" si="3"/>
        <v>8.0971222648090766</v>
      </c>
      <c r="J35" s="7">
        <f>+'J3-Borong'!J35+'J3-Runcit'!J35+'J3-KMotor'!J35</f>
        <v>1942779</v>
      </c>
      <c r="L35" s="3">
        <f t="shared" si="7"/>
        <v>6.7008975867915321</v>
      </c>
      <c r="M35" s="4">
        <f t="shared" si="4"/>
        <v>1.4344451666966851</v>
      </c>
      <c r="O35" s="7">
        <f>+'J3-Borong'!O35+'J3-Runcit'!O35+'J3-KMotor'!O35</f>
        <v>13758253.466947027</v>
      </c>
      <c r="Q35" s="3">
        <f t="shared" si="8"/>
        <v>11.127584837758153</v>
      </c>
      <c r="R35" s="4">
        <f t="shared" si="5"/>
        <v>2.1312529219544851</v>
      </c>
    </row>
    <row r="36" spans="1:18" ht="23.1" customHeight="1">
      <c r="C36" s="8">
        <v>3</v>
      </c>
      <c r="E36" s="7">
        <f>+'J3-Borong'!E36+'J3-Runcit'!E36+'J3-KMotor'!E36</f>
        <v>398034028.23365164</v>
      </c>
      <c r="G36" s="3">
        <f t="shared" si="6"/>
        <v>32.306235338344244</v>
      </c>
      <c r="H36" s="4">
        <f t="shared" si="3"/>
        <v>1.9861617754422412</v>
      </c>
      <c r="J36" s="7">
        <f>+'J3-Borong'!J36+'J3-Runcit'!J36+'J3-KMotor'!J36</f>
        <v>1951300</v>
      </c>
      <c r="L36" s="3">
        <f t="shared" si="7"/>
        <v>5.1241065690040832</v>
      </c>
      <c r="M36" s="4">
        <f t="shared" si="4"/>
        <v>0.43859852304353186</v>
      </c>
      <c r="O36" s="7">
        <f>+'J3-Borong'!O36+'J3-Runcit'!O36+'J3-KMotor'!O36</f>
        <v>13843966.806590129</v>
      </c>
      <c r="Q36" s="3">
        <f t="shared" si="8"/>
        <v>8.0417095286406504</v>
      </c>
      <c r="R36" s="4">
        <f t="shared" si="5"/>
        <v>0.62299578830278257</v>
      </c>
    </row>
    <row r="37" spans="1:18" ht="23.1" customHeight="1">
      <c r="C37" s="8">
        <v>4</v>
      </c>
      <c r="E37" s="7">
        <f>+'J3-Borong'!E37+'J3-Runcit'!E37+'J3-KMotor'!E37</f>
        <v>405153659.87426555</v>
      </c>
      <c r="G37" s="3">
        <f t="shared" si="6"/>
        <v>14.311749790081585</v>
      </c>
      <c r="H37" s="4">
        <f t="shared" si="3"/>
        <v>1.7886992406675795</v>
      </c>
      <c r="J37" s="7">
        <f>+'J3-Borong'!J37+'J3-Runcit'!J37+'J3-KMotor'!J37</f>
        <v>1963000</v>
      </c>
      <c r="L37" s="3">
        <f t="shared" si="7"/>
        <v>3.4054801217055619</v>
      </c>
      <c r="M37" s="4">
        <f t="shared" si="4"/>
        <v>0.59960026648899767</v>
      </c>
      <c r="O37" s="7">
        <f>+'J3-Borong'!O37+'J3-Runcit'!O37+'J3-KMotor'!O37</f>
        <v>13915754.966059608</v>
      </c>
      <c r="Q37" s="3">
        <f t="shared" si="8"/>
        <v>4.6180874804363947</v>
      </c>
      <c r="R37" s="4">
        <f t="shared" si="5"/>
        <v>0.51855194737469024</v>
      </c>
    </row>
    <row r="38" spans="1:18" ht="23.1" customHeight="1">
      <c r="A38" s="8">
        <v>2023</v>
      </c>
      <c r="C38" s="8">
        <v>1</v>
      </c>
      <c r="E38" s="7">
        <f>+'J3-Borong'!E38+'J3-Runcit'!E38+'J3-KMotor'!E38</f>
        <v>407419457.30645931</v>
      </c>
      <c r="G38" s="3">
        <f t="shared" si="6"/>
        <v>12.843602925154652</v>
      </c>
      <c r="H38" s="4">
        <f t="shared" si="3"/>
        <v>0.55924397496418532</v>
      </c>
      <c r="J38" s="7">
        <f>+'J3-Borong'!J38+'J3-Runcit'!J38+'J3-KMotor'!J38</f>
        <v>1964336</v>
      </c>
      <c r="L38" s="3">
        <f t="shared" si="7"/>
        <v>2.5599578135075074</v>
      </c>
      <c r="M38" s="4">
        <f t="shared" si="4"/>
        <v>6.8059093224648315E-2</v>
      </c>
      <c r="O38" s="7">
        <f>+'J3-Borong'!O38+'J3-Runcit'!O38+'J3-KMotor'!O38</f>
        <v>13928098.487413866</v>
      </c>
      <c r="Q38" s="3">
        <f t="shared" si="8"/>
        <v>3.3920586473691783</v>
      </c>
      <c r="R38" s="4">
        <f t="shared" si="5"/>
        <v>8.8701772806176749E-2</v>
      </c>
    </row>
    <row r="39" spans="1:18" ht="23.1" customHeight="1">
      <c r="C39" s="8">
        <v>2</v>
      </c>
      <c r="E39" s="7">
        <f>+'J3-Borong'!E39+'J3-Runcit'!E39+'J3-KMotor'!E39</f>
        <v>412448545.70200086</v>
      </c>
      <c r="G39" s="3">
        <f t="shared" si="6"/>
        <v>5.6795176349041965</v>
      </c>
      <c r="H39" s="4">
        <f t="shared" si="3"/>
        <v>1.2343760970057627</v>
      </c>
      <c r="J39" s="7">
        <f>+'J3-Borong'!J39+'J3-Runcit'!J39+'J3-KMotor'!J39</f>
        <v>1973336</v>
      </c>
      <c r="L39" s="3">
        <f t="shared" si="7"/>
        <v>1.5728500256591227</v>
      </c>
      <c r="M39" s="4">
        <f t="shared" si="4"/>
        <v>0.45817008902753198</v>
      </c>
      <c r="O39" s="7">
        <f>+'J3-Borong'!O39+'J3-Runcit'!O39+'J3-KMotor'!O39</f>
        <v>14028644.30033892</v>
      </c>
      <c r="Q39" s="3">
        <f t="shared" si="8"/>
        <v>1.9652991133030318</v>
      </c>
      <c r="R39" s="4">
        <f t="shared" si="5"/>
        <v>0.72189188650491065</v>
      </c>
    </row>
    <row r="40" spans="1:18" ht="23.1" customHeight="1">
      <c r="C40" s="8">
        <v>3</v>
      </c>
      <c r="E40" s="7">
        <f>+'J3-Borong'!E40+'J3-Runcit'!E40+'J3-KMotor'!E40</f>
        <v>424936615.30187672</v>
      </c>
      <c r="G40" s="3">
        <f t="shared" si="6"/>
        <v>6.7588661169524222</v>
      </c>
      <c r="H40" s="4">
        <f t="shared" si="3"/>
        <v>3.0277884914397646</v>
      </c>
      <c r="J40" s="7">
        <f>+'J3-Borong'!J40+'J3-Runcit'!J40+'J3-KMotor'!J40</f>
        <v>1988463</v>
      </c>
      <c r="L40" s="3">
        <f t="shared" si="7"/>
        <v>1.9045251883359704</v>
      </c>
      <c r="M40" s="4">
        <f t="shared" si="4"/>
        <v>0.76656991004067088</v>
      </c>
      <c r="O40" s="7">
        <f>+'J3-Borong'!O40+'J3-Runcit'!O40+'J3-KMotor'!O40</f>
        <v>14200134.066643149</v>
      </c>
      <c r="Q40" s="3">
        <f t="shared" si="8"/>
        <v>2.5727254697221147</v>
      </c>
      <c r="R40" s="4">
        <f t="shared" si="5"/>
        <v>1.2224257927766047</v>
      </c>
    </row>
    <row r="41" spans="1:18" ht="23.1" customHeight="1">
      <c r="C41" s="8">
        <v>4</v>
      </c>
      <c r="E41" s="7">
        <f>+'J3-Borong'!E41+'J3-Runcit'!E41+'J3-KMotor'!E41</f>
        <v>428802063.60733289</v>
      </c>
      <c r="G41" s="3">
        <f t="shared" si="6"/>
        <v>5.8368974725308664</v>
      </c>
      <c r="H41" s="4">
        <f t="shared" si="3"/>
        <v>0.90965291440232576</v>
      </c>
      <c r="J41" s="7">
        <f>+'J3-Borong'!J41+'J3-Runcit'!J41+'J3-KMotor'!J41</f>
        <v>2003411</v>
      </c>
      <c r="L41" s="3">
        <f t="shared" si="7"/>
        <v>2.0586347427407059</v>
      </c>
      <c r="M41" s="4">
        <f t="shared" si="4"/>
        <v>0.75173639137364745</v>
      </c>
      <c r="O41" s="7">
        <f>+'J3-Borong'!O41+'J3-Runcit'!O41+'J3-KMotor'!O41</f>
        <v>14268252.282231186</v>
      </c>
      <c r="Q41" s="3">
        <f t="shared" si="8"/>
        <v>2.5330807924637488</v>
      </c>
      <c r="R41" s="4">
        <f t="shared" si="5"/>
        <v>0.47970121456846204</v>
      </c>
    </row>
    <row r="42" spans="1:18" ht="23.1" customHeight="1">
      <c r="A42" s="8">
        <v>2024</v>
      </c>
      <c r="C42" s="8">
        <v>1</v>
      </c>
      <c r="E42" s="7">
        <f>+'J3-Borong'!E42+'J3-Runcit'!E42+'J3-KMotor'!E42</f>
        <v>429235681.32252663</v>
      </c>
      <c r="G42" s="3">
        <f t="shared" si="6"/>
        <v>5.3547329723276471</v>
      </c>
      <c r="H42" s="4">
        <f t="shared" si="3"/>
        <v>0.10112304767051494</v>
      </c>
      <c r="J42" s="7">
        <f>+'J3-Borong'!J42+'J3-Runcit'!J42+'J3-KMotor'!J42</f>
        <v>2005789</v>
      </c>
      <c r="L42" s="3">
        <f t="shared" si="7"/>
        <v>2.110280522273178</v>
      </c>
      <c r="M42" s="4">
        <f t="shared" si="4"/>
        <v>0.11869756130917786</v>
      </c>
      <c r="O42" s="7">
        <f>+'J3-Borong'!O42+'J3-Runcit'!O42+'J3-KMotor'!O42</f>
        <v>14315337.939801197</v>
      </c>
      <c r="Q42" s="3">
        <f t="shared" si="8"/>
        <v>2.7802750873513693</v>
      </c>
      <c r="R42" s="4">
        <f t="shared" si="5"/>
        <v>0.33000297891179198</v>
      </c>
    </row>
    <row r="43" spans="1:18" ht="23.1" customHeight="1">
      <c r="C43" s="8">
        <v>2</v>
      </c>
      <c r="E43" s="7">
        <f>+'J3-Borong'!E43+'J3-Runcit'!E43+'J3-KMotor'!E43</f>
        <v>438741869.95373571</v>
      </c>
      <c r="G43" s="3">
        <f t="shared" si="6"/>
        <v>6.374934407147137</v>
      </c>
      <c r="H43" s="4">
        <f t="shared" si="3"/>
        <v>2.2146780999005911</v>
      </c>
      <c r="J43" s="7">
        <f>+'J3-Borong'!J43+'J3-Runcit'!J43+'J3-KMotor'!J43</f>
        <v>2018200</v>
      </c>
      <c r="L43" s="3">
        <f t="shared" si="7"/>
        <v>2.2735104412020979</v>
      </c>
      <c r="M43" s="4">
        <f t="shared" si="4"/>
        <v>0.61875900206851409</v>
      </c>
      <c r="O43" s="7">
        <f>+'J3-Borong'!O43+'J3-Runcit'!O43+'J3-KMotor'!O43</f>
        <v>14465544.963826837</v>
      </c>
      <c r="Q43" s="3">
        <f t="shared" si="8"/>
        <v>3.1143470041318455</v>
      </c>
      <c r="R43" s="4">
        <f t="shared" si="5"/>
        <v>1.0492733364541484</v>
      </c>
    </row>
    <row r="44" spans="1:18" ht="23.1" customHeight="1">
      <c r="C44" s="8">
        <v>3</v>
      </c>
      <c r="E44" s="7">
        <f>+'J3-Borong'!E44+'J3-Runcit'!E44+'J3-KMotor'!E44</f>
        <v>446436342.19170302</v>
      </c>
      <c r="G44" s="3">
        <f t="shared" si="6"/>
        <v>5.0595138464480938</v>
      </c>
      <c r="H44" s="4">
        <f t="shared" si="3"/>
        <v>1.7537583633808751</v>
      </c>
      <c r="J44" s="7">
        <f>+'J3-Borong'!J44+'J3-Runcit'!J44+'J3-KMotor'!J44</f>
        <v>2030944</v>
      </c>
      <c r="L44" s="3">
        <f t="shared" si="7"/>
        <v>2.1363736715241943</v>
      </c>
      <c r="M44" s="4">
        <f t="shared" si="4"/>
        <v>0.63145377068674069</v>
      </c>
      <c r="O44" s="7">
        <f>+'J3-Borong'!O44+'J3-Runcit'!O44+'J3-KMotor'!O44</f>
        <v>14666181.559965078</v>
      </c>
      <c r="Q44" s="3">
        <f t="shared" si="8"/>
        <v>3.2819936145300099</v>
      </c>
      <c r="R44" s="4">
        <f t="shared" si="5"/>
        <v>1.3869964570291771</v>
      </c>
    </row>
    <row r="45" spans="1:18" ht="23.1" customHeight="1">
      <c r="C45" s="8">
        <v>4</v>
      </c>
      <c r="E45" s="7">
        <f>+'J3-Borong'!E45+'J3-Runcit'!E45+'J3-KMotor'!E45</f>
        <v>451621887.56259578</v>
      </c>
      <c r="G45" s="3">
        <f t="shared" si="6"/>
        <v>5.3217616919305932</v>
      </c>
      <c r="H45" s="4">
        <f t="shared" si="3"/>
        <v>1.1615419446891817</v>
      </c>
      <c r="J45" s="7">
        <f>+'J3-Borong'!J45+'J3-Runcit'!J45+'J3-KMotor'!J45</f>
        <v>2047636</v>
      </c>
      <c r="L45" s="3">
        <f t="shared" si="7"/>
        <v>2.2074851341037816</v>
      </c>
      <c r="M45" s="4">
        <f t="shared" si="4"/>
        <v>0.82188381363543783</v>
      </c>
      <c r="O45" s="7">
        <f>+'J3-Borong'!O45+'J3-Runcit'!O45+'J3-KMotor'!O45</f>
        <v>14791802.28994295</v>
      </c>
      <c r="Q45" s="3">
        <f t="shared" si="8"/>
        <v>3.6693352301021553</v>
      </c>
      <c r="R45" s="4">
        <f t="shared" si="5"/>
        <v>0.85653330735235844</v>
      </c>
    </row>
    <row r="46" spans="1:18" ht="23.1" customHeight="1">
      <c r="A46" s="8">
        <v>2025</v>
      </c>
      <c r="C46" s="62">
        <v>1</v>
      </c>
      <c r="E46" s="7">
        <f>+'J3-Borong'!E46+'J3-Runcit'!E46+'J3-KMotor'!E46</f>
        <v>451387620.91446173</v>
      </c>
      <c r="G46" s="3">
        <f t="shared" si="6"/>
        <v>5.1607870817454771</v>
      </c>
      <c r="H46" s="4">
        <f t="shared" si="3"/>
        <v>-5.1872297287980373E-2</v>
      </c>
      <c r="J46" s="7">
        <f>+'J3-Borong'!J46+'J3-Runcit'!J46+'J3-KMotor'!J46</f>
        <v>2053479</v>
      </c>
      <c r="L46" s="3">
        <f t="shared" si="7"/>
        <v>2.3776179847431633</v>
      </c>
      <c r="M46" s="4">
        <f t="shared" si="4"/>
        <v>0.28535345149236502</v>
      </c>
      <c r="O46" s="7">
        <f>+'J3-Borong'!O46+'J3-Runcit'!O46+'J3-KMotor'!O46</f>
        <v>14872667.4332808</v>
      </c>
      <c r="Q46" s="3">
        <f t="shared" si="8"/>
        <v>3.8932332287458626</v>
      </c>
      <c r="R46" s="4">
        <f t="shared" si="5"/>
        <v>0.5466889142564435</v>
      </c>
    </row>
    <row r="47" spans="1:18" ht="23.1" customHeight="1">
      <c r="A47" s="61"/>
      <c r="B47" s="13"/>
      <c r="C47" s="61">
        <v>2</v>
      </c>
      <c r="D47" s="13"/>
      <c r="E47" s="64">
        <f>+'J3-Borong'!E47+'J3-Runcit'!E47+'J3-KMotor'!E47</f>
        <v>459016617.88551509</v>
      </c>
      <c r="F47" s="13"/>
      <c r="G47" s="65">
        <f t="shared" si="6"/>
        <v>4.6211107989117428</v>
      </c>
      <c r="H47" s="4">
        <f t="shared" si="3"/>
        <v>1.6901209996848854</v>
      </c>
      <c r="I47" s="13"/>
      <c r="J47" s="64">
        <f>+'J3-Borong'!J47+'J3-Runcit'!J47+'J3-KMotor'!J47</f>
        <v>2069727</v>
      </c>
      <c r="K47" s="13"/>
      <c r="L47" s="65">
        <f t="shared" si="7"/>
        <v>2.5531166385888371</v>
      </c>
      <c r="M47" s="4">
        <f t="shared" si="4"/>
        <v>0.79124256931772941</v>
      </c>
      <c r="N47" s="13"/>
      <c r="O47" s="64">
        <f>+'J3-Borong'!O47+'J3-Runcit'!O47+'J3-KMotor'!O47</f>
        <v>15004409.543334421</v>
      </c>
      <c r="P47" s="66"/>
      <c r="Q47" s="65">
        <f t="shared" si="8"/>
        <v>3.7251592031623426</v>
      </c>
      <c r="R47" s="4">
        <f t="shared" si="5"/>
        <v>0.88580014744914504</v>
      </c>
    </row>
    <row r="48" spans="1:18" ht="23.1" customHeight="1">
      <c r="A48" s="70"/>
      <c r="B48" s="13"/>
      <c r="C48" s="70">
        <v>3</v>
      </c>
      <c r="D48" s="13"/>
      <c r="E48" s="64">
        <f>+'J3-Borong'!E48+'J3-Runcit'!E48+'J3-KMotor'!E48</f>
        <v>471028365.8300674</v>
      </c>
      <c r="F48" s="13"/>
      <c r="G48" s="65">
        <f t="shared" ref="G48" si="9">(E48/E44-1)*100</f>
        <v>5.5085174109334556</v>
      </c>
      <c r="H48" s="4">
        <f t="shared" ref="H48" si="10">(E48/E47-1)*100</f>
        <v>2.6168438083756351</v>
      </c>
      <c r="I48" s="13"/>
      <c r="J48" s="64">
        <f>+'J3-Borong'!J48+'J3-Runcit'!J48+'J3-KMotor'!J48</f>
        <v>2089889</v>
      </c>
      <c r="K48" s="13"/>
      <c r="L48" s="65">
        <f t="shared" ref="L48" si="11">(J48/J44-1)*100</f>
        <v>2.9023449194069295</v>
      </c>
      <c r="M48" s="4">
        <f t="shared" ref="M48" si="12">(J48/J47-1)*100</f>
        <v>0.97413813512603475</v>
      </c>
      <c r="N48" s="13"/>
      <c r="O48" s="64">
        <f>+'J3-Borong'!O48+'J3-Runcit'!O48+'J3-KMotor'!O48</f>
        <v>15308250.792462621</v>
      </c>
      <c r="P48" s="66"/>
      <c r="Q48" s="65">
        <f t="shared" ref="Q48:Q49" si="13">(O48/O44-1)*100</f>
        <v>4.3778895677265339</v>
      </c>
      <c r="R48" s="4">
        <f t="shared" ref="R48:R49" si="14">(O48/O47-1)*100</f>
        <v>2.025013035339196</v>
      </c>
    </row>
    <row r="49" spans="1:18" ht="23.1" customHeight="1" thickBot="1">
      <c r="A49" s="27"/>
      <c r="B49" s="23"/>
      <c r="C49" s="27" t="s">
        <v>121</v>
      </c>
      <c r="D49" s="23"/>
      <c r="E49" s="24">
        <f>+'J3-Borong'!E49+'J3-Runcit'!E49+'J3-KMotor'!E49</f>
        <v>483578955.90247577</v>
      </c>
      <c r="F49" s="78"/>
      <c r="G49" s="81">
        <f t="shared" ref="G49" si="15">(E49/E45-1)*100</f>
        <v>7.0760672190518292</v>
      </c>
      <c r="H49" s="81">
        <f t="shared" ref="H49" si="16">(E49/E48-1)*100</f>
        <v>2.6645083359876143</v>
      </c>
      <c r="I49" s="78"/>
      <c r="J49" s="24">
        <f>+'J3-Borong'!J49+'J3-Runcit'!J49+'J3-KMotor'!J49</f>
        <v>2107028</v>
      </c>
      <c r="K49" s="78"/>
      <c r="L49" s="81">
        <f t="shared" ref="L49" si="17">(J49/J45-1)*100</f>
        <v>2.9005155213133627</v>
      </c>
      <c r="M49" s="81">
        <f t="shared" ref="M49" si="18">(J49/J48-1)*100</f>
        <v>0.82009140198355812</v>
      </c>
      <c r="N49" s="78"/>
      <c r="O49" s="24">
        <f>+'J3-Borong'!O49+'J3-Runcit'!O49+'J3-KMotor'!O49</f>
        <v>15548255.715052469</v>
      </c>
      <c r="P49" s="79"/>
      <c r="Q49" s="80">
        <f t="shared" si="13"/>
        <v>5.1140044349013314</v>
      </c>
      <c r="R49" s="33">
        <f t="shared" si="14"/>
        <v>1.5678141535806267</v>
      </c>
    </row>
  </sheetData>
  <sheetProtection algorithmName="SHA-512" hashValue="LkZs8lffnnOcn8mYSxOKV6bVVz/eVINkXmlGNQ3ul+LOUqt+JhadczWeU7xN6vSgsypViVD92MZ1eQtfrWtU2Q==" saltValue="4O4nwx/RFliv/eNPzhykXQ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&amp;C&amp;"Arial,Bold"&amp;[18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AB93-B005-40AA-8561-2A5DCA742134}">
  <sheetPr codeName="Sheet7">
    <tabColor rgb="FFFFFF00"/>
  </sheetPr>
  <dimension ref="A2:S49"/>
  <sheetViews>
    <sheetView view="pageBreakPreview" topLeftCell="C1" zoomScale="81" zoomScaleNormal="100" zoomScaleSheetLayoutView="81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106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107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638222228.17294276</v>
      </c>
      <c r="F14" s="5"/>
      <c r="G14" s="29"/>
      <c r="H14" s="5"/>
      <c r="I14" s="5"/>
      <c r="J14" s="34">
        <f>J25</f>
        <v>479566</v>
      </c>
      <c r="K14" s="5"/>
      <c r="L14" s="29"/>
      <c r="M14" s="5"/>
      <c r="N14" s="5"/>
      <c r="O14" s="34">
        <f>+O22+O23+O24+O25</f>
        <v>18430534.922854032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603311269.96155381</v>
      </c>
      <c r="F15" s="5"/>
      <c r="G15" s="29">
        <f t="shared" ref="G15:G16" si="0">((E15/E14)-1)*100</f>
        <v>-5.4700317021752038</v>
      </c>
      <c r="H15" s="5"/>
      <c r="I15" s="5"/>
      <c r="J15" s="34">
        <f>J29</f>
        <v>484377</v>
      </c>
      <c r="K15" s="5"/>
      <c r="L15" s="29">
        <f t="shared" ref="L15:L16" si="1">((J15/J14)-1)*100</f>
        <v>1.0031987255143093</v>
      </c>
      <c r="M15" s="5"/>
      <c r="N15" s="5"/>
      <c r="O15" s="34">
        <f>+O26+O27+O28+O29</f>
        <v>18550506.809012059</v>
      </c>
      <c r="P15" s="1"/>
      <c r="Q15" s="29">
        <f t="shared" ref="Q15:Q16" si="2">((O15/O14)-1)*100</f>
        <v>0.65094087968797787</v>
      </c>
      <c r="R15" s="5"/>
    </row>
    <row r="16" spans="1:19" ht="23.1" customHeight="1">
      <c r="A16" s="8">
        <v>2021</v>
      </c>
      <c r="E16" s="34">
        <f>+E30+E31+E32+E33</f>
        <v>641755408.05454803</v>
      </c>
      <c r="F16" s="5"/>
      <c r="G16" s="29">
        <f t="shared" si="0"/>
        <v>6.372189615394408</v>
      </c>
      <c r="H16" s="5"/>
      <c r="I16" s="5"/>
      <c r="J16" s="34">
        <f>J33</f>
        <v>492716</v>
      </c>
      <c r="K16" s="5"/>
      <c r="L16" s="29">
        <f t="shared" si="1"/>
        <v>1.7215928914874112</v>
      </c>
      <c r="M16" s="5"/>
      <c r="N16" s="5"/>
      <c r="O16" s="34">
        <f>+O30+O31+O32+O33</f>
        <v>18888035.04636753</v>
      </c>
      <c r="P16" s="1"/>
      <c r="Q16" s="29">
        <f t="shared" si="2"/>
        <v>1.8195095197695466</v>
      </c>
      <c r="R16" s="5"/>
    </row>
    <row r="17" spans="1:18" ht="23.1" customHeight="1">
      <c r="A17" s="8">
        <v>2022</v>
      </c>
      <c r="E17" s="34">
        <f>+E34+E35+E36+E37</f>
        <v>710292489.54437256</v>
      </c>
      <c r="F17" s="5"/>
      <c r="G17" s="29">
        <f>((E17/E16)-1)*100</f>
        <v>10.679626634949834</v>
      </c>
      <c r="H17" s="5"/>
      <c r="I17" s="5"/>
      <c r="J17" s="34">
        <f>J37</f>
        <v>507009</v>
      </c>
      <c r="K17" s="5"/>
      <c r="L17" s="29">
        <f>((J17/J16)-1)*100</f>
        <v>2.9008597244660317</v>
      </c>
      <c r="M17" s="5"/>
      <c r="N17" s="5"/>
      <c r="O17" s="34">
        <f>+O34+O35+O36+O37</f>
        <v>19852052.13806048</v>
      </c>
      <c r="P17" s="1"/>
      <c r="Q17" s="29">
        <f>((O17/O16)-1)*100</f>
        <v>5.1038506087394575</v>
      </c>
      <c r="R17" s="5"/>
    </row>
    <row r="18" spans="1:18" ht="23.1" customHeight="1">
      <c r="A18" s="8">
        <v>2023</v>
      </c>
      <c r="E18" s="34">
        <f>+E38+E39+E40+E41</f>
        <v>747149463.40619898</v>
      </c>
      <c r="F18" s="5"/>
      <c r="G18" s="29">
        <f>((E18/E17)-1)*100</f>
        <v>5.1889854397121571</v>
      </c>
      <c r="H18" s="5"/>
      <c r="I18" s="5"/>
      <c r="J18" s="34">
        <f>J41</f>
        <v>514121</v>
      </c>
      <c r="K18" s="5"/>
      <c r="L18" s="29">
        <f>((J18/J17)-1)*100</f>
        <v>1.4027364405760023</v>
      </c>
      <c r="M18" s="5"/>
      <c r="N18" s="5"/>
      <c r="O18" s="34">
        <f>+O38+O39+O40+O41</f>
        <v>20398211.918968715</v>
      </c>
      <c r="P18" s="1"/>
      <c r="Q18" s="29">
        <f>((O18/O17)-1)*100</f>
        <v>2.7511502443676061</v>
      </c>
      <c r="R18" s="5"/>
    </row>
    <row r="19" spans="1:18" ht="23.1" customHeight="1">
      <c r="A19" s="8">
        <v>2024</v>
      </c>
      <c r="E19" s="34">
        <f>+E42+E43+E44+E45</f>
        <v>782078080.32825494</v>
      </c>
      <c r="F19" s="5"/>
      <c r="G19" s="29">
        <f>((E19/E18)-1)*100</f>
        <v>4.674916952067254</v>
      </c>
      <c r="H19" s="5"/>
      <c r="I19" s="5"/>
      <c r="J19" s="34">
        <f>J45</f>
        <v>525547</v>
      </c>
      <c r="K19" s="5"/>
      <c r="L19" s="29">
        <f>((J19/J18)-1)*100</f>
        <v>2.2224340184509028</v>
      </c>
      <c r="M19" s="5"/>
      <c r="N19" s="5"/>
      <c r="O19" s="34">
        <f>+O42+O43+O44+O45</f>
        <v>21035760.732995145</v>
      </c>
      <c r="P19" s="1"/>
      <c r="Q19" s="29">
        <f>((O19/O18)-1)*100</f>
        <v>3.1255132389009121</v>
      </c>
      <c r="R19" s="5"/>
    </row>
    <row r="20" spans="1:18" ht="23.1" customHeight="1">
      <c r="A20" s="73">
        <v>2025</v>
      </c>
      <c r="C20" s="73"/>
      <c r="E20" s="34">
        <f>+E46+E47+E48+E49</f>
        <v>827368611.73267388</v>
      </c>
      <c r="F20" s="5"/>
      <c r="G20" s="29">
        <f>((E20/E19)-1)*100</f>
        <v>5.7910498380685294</v>
      </c>
      <c r="H20" s="5"/>
      <c r="I20" s="5"/>
      <c r="J20" s="34">
        <f>J49</f>
        <v>539835</v>
      </c>
      <c r="K20" s="5"/>
      <c r="L20" s="29">
        <f>((J20/J19)-1)*100</f>
        <v>2.7186911922244761</v>
      </c>
      <c r="M20" s="5"/>
      <c r="N20" s="5"/>
      <c r="O20" s="34">
        <f>+O46+O47+O48+O49</f>
        <v>22085204.245571427</v>
      </c>
      <c r="P20" s="1"/>
      <c r="Q20" s="29">
        <f>((O20/O19)-1)*100</f>
        <v>4.9888545790987449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f>+'J3-B1'!E22+'J3-B2'!E22+'J3-B3'!E22+'J3-B4'!E22+'J3-B5'!E22+'J3-B6'!E22+'J3-B7'!E22</f>
        <v>156225607.40470129</v>
      </c>
      <c r="G22" s="3">
        <f>(E22/E16-1)*100</f>
        <v>-75.6565187540387</v>
      </c>
      <c r="H22" s="4">
        <f>(E22/E19-1)*100</f>
        <v>-80.024295356912447</v>
      </c>
      <c r="J22" s="7">
        <f>+'J3-B1'!J22+'J3-B2'!J22+'J3-B3'!J22+'J3-B4'!J22+'J3-B5'!J22+'J3-B6'!J22+'J3-B7'!J22</f>
        <v>469363</v>
      </c>
      <c r="L22" s="3">
        <f>(J22/J16-1)*100</f>
        <v>-4.739647180119988</v>
      </c>
      <c r="M22" s="4">
        <f>(J22/J19-1)*100</f>
        <v>-10.690575723959983</v>
      </c>
      <c r="O22" s="7">
        <f>+'J3-B1'!O22+'J3-B2'!O22+'J3-B3'!O22+'J3-B4'!O22+'J3-B5'!O22+'J3-B6'!O22+'J3-B7'!O22</f>
        <v>4547488.7305782102</v>
      </c>
      <c r="Q22" s="3">
        <f>(O22/O16-1)*100</f>
        <v>-75.92397134262643</v>
      </c>
      <c r="R22" s="4">
        <f>(O22/O19-1)*100</f>
        <v>-78.382104701137081</v>
      </c>
    </row>
    <row r="23" spans="1:18" ht="23.1" hidden="1" customHeight="1">
      <c r="C23" s="8">
        <v>2</v>
      </c>
      <c r="E23" s="7">
        <f>+'J3-B1'!E23+'J3-B2'!E23+'J3-B3'!E23+'J3-B4'!E23+'J3-B5'!E23+'J3-B6'!E23+'J3-B7'!E23</f>
        <v>158115565.02807766</v>
      </c>
      <c r="G23" s="3">
        <f>(E23/E17-1)*100</f>
        <v>-77.739372532362935</v>
      </c>
      <c r="H23" s="4">
        <f t="shared" ref="H23:H47" si="3">(E23/E22-1)*100</f>
        <v>1.2097617380231629</v>
      </c>
      <c r="J23" s="7">
        <f>+'J3-B1'!J23+'J3-B2'!J23+'J3-B3'!J23+'J3-B4'!J23+'J3-B5'!J23+'J3-B6'!J23+'J3-B7'!J23</f>
        <v>477344</v>
      </c>
      <c r="L23" s="3">
        <f>(J23/J17-1)*100</f>
        <v>-5.8509809490561278</v>
      </c>
      <c r="M23" s="4">
        <f t="shared" ref="M23:M47" si="4">(J23/J22-1)*100</f>
        <v>1.7003896770729776</v>
      </c>
      <c r="O23" s="7">
        <f>+'J3-B1'!O23+'J3-B2'!O23+'J3-B3'!O23+'J3-B4'!O23+'J3-B5'!O23+'J3-B6'!O23+'J3-B7'!O23</f>
        <v>4558005.9911020733</v>
      </c>
      <c r="Q23" s="3">
        <f>(O23/O17-1)*100</f>
        <v>-77.040126837248053</v>
      </c>
      <c r="R23" s="4">
        <f t="shared" ref="R23:R47" si="5">(O23/O22-1)*100</f>
        <v>0.23127623061807157</v>
      </c>
    </row>
    <row r="24" spans="1:18" ht="23.1" hidden="1" customHeight="1">
      <c r="C24" s="8">
        <v>3</v>
      </c>
      <c r="E24" s="7">
        <f>+'J3-B1'!E24+'J3-B2'!E24+'J3-B3'!E24+'J3-B4'!E24+'J3-B5'!E24+'J3-B6'!E24+'J3-B7'!E24</f>
        <v>161222580.98819366</v>
      </c>
      <c r="G24" s="3">
        <f>(E24/E18-1)*100</f>
        <v>-78.421642671977324</v>
      </c>
      <c r="H24" s="4">
        <f t="shared" si="3"/>
        <v>1.9650285280669699</v>
      </c>
      <c r="J24" s="7">
        <f>+'J3-B1'!J24+'J3-B2'!J24+'J3-B3'!J24+'J3-B4'!J24+'J3-B5'!J24+'J3-B6'!J24+'J3-B7'!J24</f>
        <v>475047</v>
      </c>
      <c r="L24" s="3">
        <f>(J24/J18-1)*100</f>
        <v>-7.6001563834194652</v>
      </c>
      <c r="M24" s="4">
        <f t="shared" si="4"/>
        <v>-0.48120433062948109</v>
      </c>
      <c r="O24" s="7">
        <f>+'J3-B1'!O24+'J3-B2'!O24+'J3-B3'!O24+'J3-B4'!O24+'J3-B5'!O24+'J3-B6'!O24+'J3-B7'!O24</f>
        <v>4643912.2509910902</v>
      </c>
      <c r="Q24" s="3">
        <f>(O24/O18-1)*100</f>
        <v>-77.233728772703742</v>
      </c>
      <c r="R24" s="4">
        <f t="shared" si="5"/>
        <v>1.8847333693005064</v>
      </c>
    </row>
    <row r="25" spans="1:18" ht="23.1" hidden="1" customHeight="1">
      <c r="C25" s="8">
        <v>4</v>
      </c>
      <c r="E25" s="7">
        <f>+'J3-B1'!E25+'J3-B2'!E25+'J3-B3'!E25+'J3-B4'!E25+'J3-B5'!E25+'J3-B6'!E25+'J3-B7'!E25</f>
        <v>162658474.75197017</v>
      </c>
      <c r="G25" s="3">
        <f>(E25/E19-1)*100</f>
        <v>-79.201760176720597</v>
      </c>
      <c r="H25" s="4">
        <f t="shared" si="3"/>
        <v>0.89062819548935135</v>
      </c>
      <c r="J25" s="7">
        <f>+'J3-B1'!J25+'J3-B2'!J25+'J3-B3'!J25+'J3-B4'!J25+'J3-B5'!J25+'J3-B6'!J25+'J3-B7'!J25</f>
        <v>479566</v>
      </c>
      <c r="L25" s="3">
        <f>(J25/J19-1)*100</f>
        <v>-8.7491699124911726</v>
      </c>
      <c r="M25" s="4">
        <f t="shared" si="4"/>
        <v>0.95127429496448812</v>
      </c>
      <c r="O25" s="7">
        <f>+'J3-B1'!O25+'J3-B2'!O25+'J3-B3'!O25+'J3-B4'!O25+'J3-B5'!O25+'J3-B6'!O25+'J3-B7'!O25</f>
        <v>4681127.9501826568</v>
      </c>
      <c r="Q25" s="3">
        <f>(O25/O19-1)*100</f>
        <v>-77.746809304404266</v>
      </c>
      <c r="R25" s="4">
        <f t="shared" si="5"/>
        <v>0.80138678726378032</v>
      </c>
    </row>
    <row r="26" spans="1:18" ht="23.1" customHeight="1">
      <c r="A26" s="8">
        <v>2020</v>
      </c>
      <c r="C26" s="8">
        <v>1</v>
      </c>
      <c r="E26" s="7">
        <f>+'J3-B1'!E26+'J3-B2'!E26+'J3-B3'!E26+'J3-B4'!E26+'J3-B5'!E26+'J3-B6'!E26+'J3-B7'!E26</f>
        <v>160014559.51138833</v>
      </c>
      <c r="G26" s="3">
        <f t="shared" ref="G26:G47" si="6">(E26/E22-1)*100</f>
        <v>2.4253079694366519</v>
      </c>
      <c r="H26" s="4">
        <f t="shared" si="3"/>
        <v>-1.6254395872169702</v>
      </c>
      <c r="J26" s="7">
        <f>+'J3-B1'!J26+'J3-B2'!J26+'J3-B3'!J26+'J3-B4'!J26+'J3-B5'!J26+'J3-B6'!J26+'J3-B7'!J26</f>
        <v>475106</v>
      </c>
      <c r="L26" s="3">
        <f t="shared" ref="L26:L47" si="7">(J26/J22-1)*100</f>
        <v>1.2235732258401244</v>
      </c>
      <c r="M26" s="4">
        <f t="shared" si="4"/>
        <v>-0.93000754849176248</v>
      </c>
      <c r="O26" s="7">
        <f>+'J3-B1'!O26+'J3-B2'!O26+'J3-B3'!O26+'J3-B4'!O26+'J3-B5'!O26+'J3-B6'!O26+'J3-B7'!O26</f>
        <v>4609416.5156273581</v>
      </c>
      <c r="Q26" s="3">
        <f t="shared" ref="Q26:Q47" si="8">(O26/O22-1)*100</f>
        <v>1.3618018365330498</v>
      </c>
      <c r="R26" s="4">
        <f t="shared" si="5"/>
        <v>-1.531926392922045</v>
      </c>
    </row>
    <row r="27" spans="1:18" ht="23.1" customHeight="1">
      <c r="C27" s="8">
        <v>2</v>
      </c>
      <c r="E27" s="7">
        <f>+'J3-B1'!E27+'J3-B2'!E27+'J3-B3'!E27+'J3-B4'!E27+'J3-B5'!E27+'J3-B6'!E27+'J3-B7'!E27</f>
        <v>127375985.34733729</v>
      </c>
      <c r="G27" s="3">
        <f t="shared" si="6"/>
        <v>-19.441210405365052</v>
      </c>
      <c r="H27" s="4">
        <f t="shared" si="3"/>
        <v>-20.397252764819896</v>
      </c>
      <c r="J27" s="7">
        <f>+'J3-B1'!J27+'J3-B2'!J27+'J3-B3'!J27+'J3-B4'!J27+'J3-B5'!J27+'J3-B6'!J27+'J3-B7'!J27</f>
        <v>472126</v>
      </c>
      <c r="L27" s="3">
        <f t="shared" si="7"/>
        <v>-1.093131997050345</v>
      </c>
      <c r="M27" s="4">
        <f t="shared" si="4"/>
        <v>-0.62722845007219252</v>
      </c>
      <c r="O27" s="7">
        <f>+'J3-B1'!O27+'J3-B2'!O27+'J3-B3'!O27+'J3-B4'!O27+'J3-B5'!O27+'J3-B6'!O27+'J3-B7'!O27</f>
        <v>4527101.9626789363</v>
      </c>
      <c r="Q27" s="3">
        <f t="shared" si="8"/>
        <v>-0.67801640637301652</v>
      </c>
      <c r="R27" s="4">
        <f t="shared" si="5"/>
        <v>-1.7857911661779746</v>
      </c>
    </row>
    <row r="28" spans="1:18" ht="23.1" customHeight="1">
      <c r="C28" s="8">
        <v>3</v>
      </c>
      <c r="E28" s="7">
        <f>+'J3-B1'!E28+'J3-B2'!E28+'J3-B3'!E28+'J3-B4'!E28+'J3-B5'!E28+'J3-B6'!E28+'J3-B7'!E28</f>
        <v>154454049.59786299</v>
      </c>
      <c r="G28" s="3">
        <f t="shared" si="6"/>
        <v>-4.1982527192182424</v>
      </c>
      <c r="H28" s="4">
        <f t="shared" si="3"/>
        <v>21.258374705944316</v>
      </c>
      <c r="J28" s="7">
        <f>+'J3-B1'!J28+'J3-B2'!J28+'J3-B3'!J28+'J3-B4'!J28+'J3-B5'!J28+'J3-B6'!J28+'J3-B7'!J28</f>
        <v>478437</v>
      </c>
      <c r="L28" s="3">
        <f t="shared" si="7"/>
        <v>0.71361360033850296</v>
      </c>
      <c r="M28" s="4">
        <f t="shared" si="4"/>
        <v>1.3367194350660583</v>
      </c>
      <c r="O28" s="7">
        <f>+'J3-B1'!O28+'J3-B2'!O28+'J3-B3'!O28+'J3-B4'!O28+'J3-B5'!O28+'J3-B6'!O28+'J3-B7'!O28</f>
        <v>4679835.6387971481</v>
      </c>
      <c r="Q28" s="3">
        <f t="shared" si="8"/>
        <v>0.77355871223430128</v>
      </c>
      <c r="R28" s="4">
        <f t="shared" si="5"/>
        <v>3.3737626715133917</v>
      </c>
    </row>
    <row r="29" spans="1:18" ht="23.1" customHeight="1">
      <c r="C29" s="8">
        <v>4</v>
      </c>
      <c r="E29" s="7">
        <f>+'J3-B1'!E29+'J3-B2'!E29+'J3-B3'!E29+'J3-B4'!E29+'J3-B5'!E29+'J3-B6'!E29+'J3-B7'!E29</f>
        <v>161466675.50496525</v>
      </c>
      <c r="G29" s="3">
        <f t="shared" si="6"/>
        <v>-0.73270037040630287</v>
      </c>
      <c r="H29" s="4">
        <f t="shared" si="3"/>
        <v>4.5402667818424725</v>
      </c>
      <c r="J29" s="7">
        <f>+'J3-B1'!J29+'J3-B2'!J29+'J3-B3'!J29+'J3-B4'!J29+'J3-B5'!J29+'J3-B6'!J29+'J3-B7'!J29</f>
        <v>484377</v>
      </c>
      <c r="L29" s="3">
        <f t="shared" si="7"/>
        <v>1.0031987255143093</v>
      </c>
      <c r="M29" s="4">
        <f t="shared" si="4"/>
        <v>1.241542773656712</v>
      </c>
      <c r="O29" s="7">
        <f>+'J3-B1'!O29+'J3-B2'!O29+'J3-B3'!O29+'J3-B4'!O29+'J3-B5'!O29+'J3-B6'!O29+'J3-B7'!O29</f>
        <v>4734152.6919086166</v>
      </c>
      <c r="Q29" s="3">
        <f t="shared" si="8"/>
        <v>1.1327342958846298</v>
      </c>
      <c r="R29" s="4">
        <f t="shared" si="5"/>
        <v>1.1606615553154231</v>
      </c>
    </row>
    <row r="30" spans="1:18" ht="23.1" customHeight="1">
      <c r="A30" s="8">
        <v>2021</v>
      </c>
      <c r="C30" s="8">
        <v>1</v>
      </c>
      <c r="E30" s="7">
        <f>+'J3-B1'!E30+'J3-B2'!E30+'J3-B3'!E30+'J3-B4'!E30+'J3-B5'!E30+'J3-B6'!E30+'J3-B7'!E30</f>
        <v>160719971.32745239</v>
      </c>
      <c r="G30" s="3">
        <f t="shared" si="6"/>
        <v>0.4408422697397496</v>
      </c>
      <c r="H30" s="4">
        <f t="shared" si="3"/>
        <v>-0.46245095167634087</v>
      </c>
      <c r="J30" s="7">
        <f>+'J3-B1'!J30+'J3-B2'!J30+'J3-B3'!J30+'J3-B4'!J30+'J3-B5'!J30+'J3-B6'!J30+'J3-B7'!J30</f>
        <v>481013</v>
      </c>
      <c r="L30" s="3">
        <f t="shared" si="7"/>
        <v>1.2433014948243226</v>
      </c>
      <c r="M30" s="4">
        <f t="shared" si="4"/>
        <v>-0.6945003581920739</v>
      </c>
      <c r="O30" s="7">
        <f>+'J3-B1'!O30+'J3-B2'!O30+'J3-B3'!O30+'J3-B4'!O30+'J3-B5'!O30+'J3-B6'!O30+'J3-B7'!O30</f>
        <v>4684749.4853893267</v>
      </c>
      <c r="Q30" s="3">
        <f t="shared" si="8"/>
        <v>1.6343276748058244</v>
      </c>
      <c r="R30" s="4">
        <f t="shared" si="5"/>
        <v>-1.0435490727565111</v>
      </c>
    </row>
    <row r="31" spans="1:18" ht="23.1" customHeight="1">
      <c r="C31" s="8">
        <v>2</v>
      </c>
      <c r="E31" s="7">
        <f>+'J3-B1'!E31+'J3-B2'!E31+'J3-B3'!E31+'J3-B4'!E31+'J3-B5'!E31+'J3-B6'!E31+'J3-B7'!E31</f>
        <v>156973814.73851752</v>
      </c>
      <c r="G31" s="3">
        <f t="shared" si="6"/>
        <v>23.236585224813687</v>
      </c>
      <c r="H31" s="4">
        <f t="shared" si="3"/>
        <v>-2.330859418399478</v>
      </c>
      <c r="J31" s="7">
        <f>+'J3-B1'!J31+'J3-B2'!J31+'J3-B3'!J31+'J3-B4'!J31+'J3-B5'!J31+'J3-B6'!J31+'J3-B7'!J31</f>
        <v>477533</v>
      </c>
      <c r="L31" s="3">
        <f t="shared" si="7"/>
        <v>1.1452451252419893</v>
      </c>
      <c r="M31" s="4">
        <f t="shared" si="4"/>
        <v>-0.72347317016380197</v>
      </c>
      <c r="O31" s="7">
        <f>+'J3-B1'!O31+'J3-B2'!O31+'J3-B3'!O31+'J3-B4'!O31+'J3-B5'!O31+'J3-B6'!O31+'J3-B7'!O31</f>
        <v>4632547.6445925683</v>
      </c>
      <c r="Q31" s="3">
        <f t="shared" si="8"/>
        <v>2.3292093437019545</v>
      </c>
      <c r="R31" s="4">
        <f t="shared" si="5"/>
        <v>-1.1142931112872567</v>
      </c>
    </row>
    <row r="32" spans="1:18" ht="23.1" customHeight="1">
      <c r="C32" s="8">
        <v>3</v>
      </c>
      <c r="E32" s="7">
        <f>+'J3-B1'!E32+'J3-B2'!E32+'J3-B3'!E32+'J3-B4'!E32+'J3-B5'!E32+'J3-B6'!E32+'J3-B7'!E32</f>
        <v>154357806.47867733</v>
      </c>
      <c r="G32" s="3">
        <f t="shared" si="6"/>
        <v>-6.2311813407445182E-2</v>
      </c>
      <c r="H32" s="4">
        <f t="shared" si="3"/>
        <v>-1.6665252508501927</v>
      </c>
      <c r="J32" s="7">
        <f>+'J3-B1'!J32+'J3-B2'!J32+'J3-B3'!J32+'J3-B4'!J32+'J3-B5'!J32+'J3-B6'!J32+'J3-B7'!J32</f>
        <v>483383</v>
      </c>
      <c r="L32" s="3">
        <f t="shared" si="7"/>
        <v>1.0337829223074246</v>
      </c>
      <c r="M32" s="4">
        <f t="shared" si="4"/>
        <v>1.2250462271717444</v>
      </c>
      <c r="O32" s="7">
        <f>+'J3-B1'!O32+'J3-B2'!O32+'J3-B3'!O32+'J3-B4'!O32+'J3-B5'!O32+'J3-B6'!O32+'J3-B7'!O32</f>
        <v>4744354.5428731181</v>
      </c>
      <c r="Q32" s="3">
        <f t="shared" si="8"/>
        <v>1.3786574797860496</v>
      </c>
      <c r="R32" s="4">
        <f t="shared" si="5"/>
        <v>2.4135077900614421</v>
      </c>
    </row>
    <row r="33" spans="1:18" ht="23.1" customHeight="1">
      <c r="C33" s="8">
        <v>4</v>
      </c>
      <c r="E33" s="7">
        <f>+'J3-B1'!E33+'J3-B2'!E33+'J3-B3'!E33+'J3-B4'!E33+'J3-B5'!E33+'J3-B6'!E33+'J3-B7'!E33</f>
        <v>169703815.50990069</v>
      </c>
      <c r="G33" s="3">
        <f t="shared" si="6"/>
        <v>5.1014489393399032</v>
      </c>
      <c r="H33" s="4">
        <f t="shared" si="3"/>
        <v>9.9418418681294298</v>
      </c>
      <c r="J33" s="7">
        <f>+'J3-B1'!J33+'J3-B2'!J33+'J3-B3'!J33+'J3-B4'!J33+'J3-B5'!J33+'J3-B6'!J33+'J3-B7'!J33</f>
        <v>492716</v>
      </c>
      <c r="L33" s="3">
        <f t="shared" si="7"/>
        <v>1.7215928914874112</v>
      </c>
      <c r="M33" s="4">
        <f t="shared" si="4"/>
        <v>1.9307671142758442</v>
      </c>
      <c r="O33" s="7">
        <f>+'J3-B1'!O33+'J3-B2'!O33+'J3-B3'!O33+'J3-B4'!O33+'J3-B5'!O33+'J3-B6'!O33+'J3-B7'!O33</f>
        <v>4826383.3735125186</v>
      </c>
      <c r="Q33" s="3">
        <f t="shared" si="8"/>
        <v>1.9481982860742653</v>
      </c>
      <c r="R33" s="4">
        <f t="shared" si="5"/>
        <v>1.7289776701579607</v>
      </c>
    </row>
    <row r="34" spans="1:18" ht="23.1" customHeight="1">
      <c r="A34" s="8">
        <v>2022</v>
      </c>
      <c r="C34" s="8">
        <v>1</v>
      </c>
      <c r="E34" s="7">
        <f>+'J3-B1'!E34+'J3-B2'!E34+'J3-B3'!E34+'J3-B4'!E34+'J3-B5'!E34+'J3-B6'!E34+'J3-B7'!E34</f>
        <v>171671530.5940859</v>
      </c>
      <c r="G34" s="3">
        <f t="shared" si="6"/>
        <v>6.8140624815821393</v>
      </c>
      <c r="H34" s="4">
        <f t="shared" si="3"/>
        <v>1.1594996130599222</v>
      </c>
      <c r="J34" s="7">
        <f>+'J3-B1'!J34+'J3-B2'!J34+'J3-B3'!J34+'J3-B4'!J34+'J3-B5'!J34+'J3-B6'!J34+'J3-B7'!J34</f>
        <v>497595</v>
      </c>
      <c r="L34" s="3">
        <f t="shared" si="7"/>
        <v>3.4473080769126918</v>
      </c>
      <c r="M34" s="4">
        <f t="shared" si="4"/>
        <v>0.99022560663748482</v>
      </c>
      <c r="O34" s="7">
        <f>+'J3-B1'!O34+'J3-B2'!O34+'J3-B3'!O34+'J3-B4'!O34+'J3-B5'!O34+'J3-B6'!O34+'J3-B7'!O34</f>
        <v>4850687.3653338114</v>
      </c>
      <c r="Q34" s="3">
        <f t="shared" si="8"/>
        <v>3.5420865184361938</v>
      </c>
      <c r="R34" s="4">
        <f t="shared" si="5"/>
        <v>0.50356529807960015</v>
      </c>
    </row>
    <row r="35" spans="1:18" ht="23.1" customHeight="1">
      <c r="C35" s="8">
        <v>2</v>
      </c>
      <c r="E35" s="7">
        <f>+'J3-B1'!E35+'J3-B2'!E35+'J3-B3'!E35+'J3-B4'!E35+'J3-B5'!E35+'J3-B6'!E35+'J3-B7'!E35</f>
        <v>179092657.74735656</v>
      </c>
      <c r="G35" s="3">
        <f t="shared" si="6"/>
        <v>14.090785170561082</v>
      </c>
      <c r="H35" s="4">
        <f t="shared" si="3"/>
        <v>4.3228642091027725</v>
      </c>
      <c r="J35" s="7">
        <f>+'J3-B1'!J35+'J3-B2'!J35+'J3-B3'!J35+'J3-B4'!J35+'J3-B5'!J35+'J3-B6'!J35+'J3-B7'!J35</f>
        <v>505973</v>
      </c>
      <c r="L35" s="3">
        <f t="shared" si="7"/>
        <v>5.9556093505579666</v>
      </c>
      <c r="M35" s="4">
        <f t="shared" si="4"/>
        <v>1.6836985902189516</v>
      </c>
      <c r="O35" s="7">
        <f>+'J3-B1'!O35+'J3-B2'!O35+'J3-B3'!O35+'J3-B4'!O35+'J3-B5'!O35+'J3-B6'!O35+'J3-B7'!O35</f>
        <v>4981772.3329909714</v>
      </c>
      <c r="Q35" s="3">
        <f t="shared" si="8"/>
        <v>7.5385018178073748</v>
      </c>
      <c r="R35" s="4">
        <f t="shared" si="5"/>
        <v>2.7023998411849659</v>
      </c>
    </row>
    <row r="36" spans="1:18" ht="23.1" customHeight="1">
      <c r="C36" s="8">
        <v>3</v>
      </c>
      <c r="E36" s="7">
        <f>+'J3-B1'!E36+'J3-B2'!E36+'J3-B3'!E36+'J3-B4'!E36+'J3-B5'!E36+'J3-B6'!E36+'J3-B7'!E36</f>
        <v>179865379.26120797</v>
      </c>
      <c r="G36" s="3">
        <f t="shared" si="6"/>
        <v>16.524964538190812</v>
      </c>
      <c r="H36" s="4">
        <f t="shared" si="3"/>
        <v>0.43146465275056833</v>
      </c>
      <c r="J36" s="7">
        <f>+'J3-B1'!J36+'J3-B2'!J36+'J3-B3'!J36+'J3-B4'!J36+'J3-B5'!J36+'J3-B6'!J36+'J3-B7'!J36</f>
        <v>507298</v>
      </c>
      <c r="L36" s="3">
        <f t="shared" si="7"/>
        <v>4.9474226441558855</v>
      </c>
      <c r="M36" s="4">
        <f t="shared" si="4"/>
        <v>0.26187168089997215</v>
      </c>
      <c r="O36" s="7">
        <f>+'J3-B1'!O36+'J3-B2'!O36+'J3-B3'!O36+'J3-B4'!O36+'J3-B5'!O36+'J3-B6'!O36+'J3-B7'!O36</f>
        <v>5011868.209824468</v>
      </c>
      <c r="Q36" s="3">
        <f t="shared" si="8"/>
        <v>5.6385682084658661</v>
      </c>
      <c r="R36" s="4">
        <f t="shared" si="5"/>
        <v>0.60411987585606841</v>
      </c>
    </row>
    <row r="37" spans="1:18" ht="23.1" customHeight="1">
      <c r="C37" s="8">
        <v>4</v>
      </c>
      <c r="E37" s="7">
        <f>+'J3-B1'!E37+'J3-B2'!E37+'J3-B3'!E37+'J3-B4'!E37+'J3-B5'!E37+'J3-B6'!E37+'J3-B7'!E37</f>
        <v>179662921.9417221</v>
      </c>
      <c r="G37" s="3">
        <f t="shared" si="6"/>
        <v>5.8685224029275673</v>
      </c>
      <c r="H37" s="4">
        <f t="shared" si="3"/>
        <v>-0.11256047179143414</v>
      </c>
      <c r="J37" s="7">
        <f>+'J3-B1'!J37+'J3-B2'!J37+'J3-B3'!J37+'J3-B4'!J37+'J3-B5'!J37+'J3-B6'!J37+'J3-B7'!J37</f>
        <v>507009</v>
      </c>
      <c r="L37" s="3">
        <f t="shared" si="7"/>
        <v>2.9008597244660317</v>
      </c>
      <c r="M37" s="4">
        <f t="shared" si="4"/>
        <v>-5.6968487949882185E-2</v>
      </c>
      <c r="O37" s="7">
        <f>+'J3-B1'!O37+'J3-B2'!O37+'J3-B3'!O37+'J3-B4'!O37+'J3-B5'!O37+'J3-B6'!O37+'J3-B7'!O37</f>
        <v>5007724.2299112314</v>
      </c>
      <c r="Q37" s="3">
        <f t="shared" si="8"/>
        <v>3.7572824693935969</v>
      </c>
      <c r="R37" s="4">
        <f t="shared" si="5"/>
        <v>-8.268333762474489E-2</v>
      </c>
    </row>
    <row r="38" spans="1:18" ht="23.1" customHeight="1">
      <c r="A38" s="8">
        <v>2023</v>
      </c>
      <c r="C38" s="8">
        <v>1</v>
      </c>
      <c r="E38" s="7">
        <f>+'J3-B1'!E38+'J3-B2'!E38+'J3-B3'!E38+'J3-B4'!E38+'J3-B5'!E38+'J3-B6'!E38+'J3-B7'!E38</f>
        <v>181119099.01578552</v>
      </c>
      <c r="G38" s="3">
        <f t="shared" si="6"/>
        <v>5.5032819879949679</v>
      </c>
      <c r="H38" s="4">
        <f t="shared" si="3"/>
        <v>0.81050506043520709</v>
      </c>
      <c r="J38" s="7">
        <f>+'J3-B1'!J38+'J3-B2'!J38+'J3-B3'!J38+'J3-B4'!J38+'J3-B5'!J38+'J3-B6'!J38+'J3-B7'!J38</f>
        <v>507434</v>
      </c>
      <c r="L38" s="3">
        <f t="shared" si="7"/>
        <v>1.9773108652619165</v>
      </c>
      <c r="M38" s="4">
        <f t="shared" si="4"/>
        <v>8.3824941963550614E-2</v>
      </c>
      <c r="O38" s="7">
        <f>+'J3-B1'!O38+'J3-B2'!O38+'J3-B3'!O38+'J3-B4'!O38+'J3-B5'!O38+'J3-B6'!O38+'J3-B7'!O38</f>
        <v>5016228.3505501607</v>
      </c>
      <c r="Q38" s="3">
        <f t="shared" si="8"/>
        <v>3.4127325211559478</v>
      </c>
      <c r="R38" s="4">
        <f t="shared" si="5"/>
        <v>0.16982006693049279</v>
      </c>
    </row>
    <row r="39" spans="1:18" ht="23.1" customHeight="1">
      <c r="C39" s="8">
        <v>2</v>
      </c>
      <c r="E39" s="7">
        <f>+'J3-B1'!E39+'J3-B2'!E39+'J3-B3'!E39+'J3-B4'!E39+'J3-B5'!E39+'J3-B6'!E39+'J3-B7'!E39</f>
        <v>185455978.65780362</v>
      </c>
      <c r="G39" s="3">
        <f t="shared" si="6"/>
        <v>3.5530886583992283</v>
      </c>
      <c r="H39" s="4">
        <f t="shared" si="3"/>
        <v>2.3944905123672866</v>
      </c>
      <c r="J39" s="7">
        <f>+'J3-B1'!J39+'J3-B2'!J39+'J3-B3'!J39+'J3-B4'!J39+'J3-B5'!J39+'J3-B6'!J39+'J3-B7'!J39</f>
        <v>510993</v>
      </c>
      <c r="L39" s="3">
        <f t="shared" si="7"/>
        <v>0.99214780235308275</v>
      </c>
      <c r="M39" s="4">
        <f t="shared" si="4"/>
        <v>0.70137200108781883</v>
      </c>
      <c r="O39" s="7">
        <f>+'J3-B1'!O39+'J3-B2'!O39+'J3-B3'!O39+'J3-B4'!O39+'J3-B5'!O39+'J3-B6'!O39+'J3-B7'!O39</f>
        <v>5077802.1512373798</v>
      </c>
      <c r="Q39" s="3">
        <f t="shared" si="8"/>
        <v>1.9276235810790965</v>
      </c>
      <c r="R39" s="4">
        <f t="shared" si="5"/>
        <v>1.2274919797155226</v>
      </c>
    </row>
    <row r="40" spans="1:18" ht="23.1" customHeight="1">
      <c r="C40" s="8">
        <v>3</v>
      </c>
      <c r="E40" s="7">
        <f>+'J3-B1'!E40+'J3-B2'!E40+'J3-B3'!E40+'J3-B4'!E40+'J3-B5'!E40+'J3-B6'!E40+'J3-B7'!E40</f>
        <v>191136232.36762682</v>
      </c>
      <c r="G40" s="3">
        <f t="shared" si="6"/>
        <v>6.2662715597151308</v>
      </c>
      <c r="H40" s="4">
        <f t="shared" si="3"/>
        <v>3.0628582324133014</v>
      </c>
      <c r="J40" s="7">
        <f>+'J3-B1'!J40+'J3-B2'!J40+'J3-B3'!J40+'J3-B4'!J40+'J3-B5'!J40+'J3-B6'!J40+'J3-B7'!J40</f>
        <v>514860</v>
      </c>
      <c r="L40" s="3">
        <f t="shared" si="7"/>
        <v>1.4906425808893342</v>
      </c>
      <c r="M40" s="4">
        <f t="shared" si="4"/>
        <v>0.75676183431083732</v>
      </c>
      <c r="O40" s="7">
        <f>+'J3-B1'!O40+'J3-B2'!O40+'J3-B3'!O40+'J3-B4'!O40+'J3-B5'!O40+'J3-B6'!O40+'J3-B7'!O40</f>
        <v>5156823.0944618341</v>
      </c>
      <c r="Q40" s="3">
        <f t="shared" si="8"/>
        <v>2.8922325681513206</v>
      </c>
      <c r="R40" s="4">
        <f t="shared" si="5"/>
        <v>1.5562036658950618</v>
      </c>
    </row>
    <row r="41" spans="1:18" ht="23.1" customHeight="1">
      <c r="C41" s="8">
        <v>4</v>
      </c>
      <c r="E41" s="7">
        <f>+'J3-B1'!E41+'J3-B2'!E41+'J3-B3'!E41+'J3-B4'!E41+'J3-B5'!E41+'J3-B6'!E41+'J3-B7'!E41</f>
        <v>189438153.36498302</v>
      </c>
      <c r="G41" s="3">
        <f t="shared" si="6"/>
        <v>5.4408730068587818</v>
      </c>
      <c r="H41" s="4">
        <f t="shared" si="3"/>
        <v>-0.88841293019616963</v>
      </c>
      <c r="J41" s="7">
        <f>+'J3-B1'!J41+'J3-B2'!J41+'J3-B3'!J41+'J3-B4'!J41+'J3-B5'!J41+'J3-B6'!J41+'J3-B7'!J41</f>
        <v>514121</v>
      </c>
      <c r="L41" s="3">
        <f t="shared" si="7"/>
        <v>1.4027364405760023</v>
      </c>
      <c r="M41" s="4">
        <f t="shared" si="4"/>
        <v>-0.14353416462727919</v>
      </c>
      <c r="O41" s="7">
        <f>+'J3-B1'!O41+'J3-B2'!O41+'J3-B3'!O41+'J3-B4'!O41+'J3-B5'!O41+'J3-B6'!O41+'J3-B7'!O41</f>
        <v>5147358.3227193411</v>
      </c>
      <c r="Q41" s="3">
        <f t="shared" si="8"/>
        <v>2.7883742474090756</v>
      </c>
      <c r="R41" s="4">
        <f t="shared" si="5"/>
        <v>-0.18353881002157735</v>
      </c>
    </row>
    <row r="42" spans="1:18" ht="23.1" customHeight="1">
      <c r="A42" s="8">
        <v>2024</v>
      </c>
      <c r="C42" s="8">
        <v>1</v>
      </c>
      <c r="E42" s="7">
        <f>+'J3-B1'!E42+'J3-B2'!E42+'J3-B3'!E42+'J3-B4'!E42+'J3-B5'!E42+'J3-B6'!E42+'J3-B7'!E42</f>
        <v>189969030.78122941</v>
      </c>
      <c r="G42" s="3">
        <f t="shared" si="6"/>
        <v>4.8862498839355339</v>
      </c>
      <c r="H42" s="4">
        <f t="shared" si="3"/>
        <v>0.28023785431625647</v>
      </c>
      <c r="J42" s="7">
        <f>+'J3-B1'!J42+'J3-B2'!J42+'J3-B3'!J42+'J3-B4'!J42+'J3-B5'!J42+'J3-B6'!J42+'J3-B7'!J42</f>
        <v>514605</v>
      </c>
      <c r="L42" s="3">
        <f t="shared" si="7"/>
        <v>1.4131887102559082</v>
      </c>
      <c r="M42" s="4">
        <f t="shared" si="4"/>
        <v>9.4141262465452513E-2</v>
      </c>
      <c r="O42" s="7">
        <f>+'J3-B1'!O42+'J3-B2'!O42+'J3-B3'!O42+'J3-B4'!O42+'J3-B5'!O42+'J3-B6'!O42+'J3-B7'!O42</f>
        <v>5153501.6477748882</v>
      </c>
      <c r="Q42" s="3">
        <f t="shared" si="8"/>
        <v>2.7365838959398925</v>
      </c>
      <c r="R42" s="4">
        <f t="shared" si="5"/>
        <v>0.11934908491666452</v>
      </c>
    </row>
    <row r="43" spans="1:18" ht="23.1" customHeight="1">
      <c r="C43" s="8">
        <v>2</v>
      </c>
      <c r="E43" s="7">
        <f>+'J3-B1'!E43+'J3-B2'!E43+'J3-B3'!E43+'J3-B4'!E43+'J3-B5'!E43+'J3-B6'!E43+'J3-B7'!E43</f>
        <v>193841256.45840788</v>
      </c>
      <c r="G43" s="3">
        <f t="shared" si="6"/>
        <v>4.5214383819226711</v>
      </c>
      <c r="H43" s="4">
        <f t="shared" si="3"/>
        <v>2.0383457562815899</v>
      </c>
      <c r="J43" s="7">
        <f>+'J3-B1'!J43+'J3-B2'!J43+'J3-B3'!J43+'J3-B4'!J43+'J3-B5'!J43+'J3-B6'!J43+'J3-B7'!J43</f>
        <v>519560</v>
      </c>
      <c r="L43" s="3">
        <f t="shared" si="7"/>
        <v>1.6765396003467714</v>
      </c>
      <c r="M43" s="4">
        <f t="shared" si="4"/>
        <v>0.9628744376755094</v>
      </c>
      <c r="O43" s="7">
        <f>+'J3-B1'!O43+'J3-B2'!O43+'J3-B3'!O43+'J3-B4'!O43+'J3-B5'!O43+'J3-B6'!O43+'J3-B7'!O43</f>
        <v>5209743.1679924149</v>
      </c>
      <c r="Q43" s="3">
        <f t="shared" si="8"/>
        <v>2.5983882952762105</v>
      </c>
      <c r="R43" s="4">
        <f t="shared" si="5"/>
        <v>1.0913263264757056</v>
      </c>
    </row>
    <row r="44" spans="1:18" ht="23.1" customHeight="1">
      <c r="C44" s="8">
        <v>3</v>
      </c>
      <c r="E44" s="7">
        <f>+'J3-B1'!E44+'J3-B2'!E44+'J3-B3'!E44+'J3-B4'!E44+'J3-B5'!E44+'J3-B6'!E44+'J3-B7'!E44</f>
        <v>199271348.21526811</v>
      </c>
      <c r="G44" s="3">
        <f t="shared" si="6"/>
        <v>4.2561871953164854</v>
      </c>
      <c r="H44" s="4">
        <f t="shared" si="3"/>
        <v>2.8013085841843699</v>
      </c>
      <c r="J44" s="7">
        <f>+'J3-B1'!J44+'J3-B2'!J44+'J3-B3'!J44+'J3-B4'!J44+'J3-B5'!J44+'J3-B6'!J44+'J3-B7'!J44</f>
        <v>525391</v>
      </c>
      <c r="L44" s="3">
        <f t="shared" si="7"/>
        <v>2.0454104028279518</v>
      </c>
      <c r="M44" s="4">
        <f t="shared" si="4"/>
        <v>1.1222957887443208</v>
      </c>
      <c r="O44" s="7">
        <f>+'J3-B1'!O44+'J3-B2'!O44+'J3-B3'!O44+'J3-B4'!O44+'J3-B5'!O44+'J3-B6'!O44+'J3-B7'!O44</f>
        <v>5324553.2846506098</v>
      </c>
      <c r="Q44" s="3">
        <f t="shared" si="8"/>
        <v>3.2525876322751834</v>
      </c>
      <c r="R44" s="4">
        <f t="shared" si="5"/>
        <v>2.2037577085097793</v>
      </c>
    </row>
    <row r="45" spans="1:18" ht="23.1" customHeight="1">
      <c r="C45" s="8">
        <v>4</v>
      </c>
      <c r="E45" s="7">
        <f>+'J3-B1'!E45+'J3-B2'!E45+'J3-B3'!E45+'J3-B4'!E45+'J3-B5'!E45+'J3-B6'!E45+'J3-B7'!E45</f>
        <v>198996444.87334949</v>
      </c>
      <c r="G45" s="3">
        <f t="shared" si="6"/>
        <v>5.0456000222673714</v>
      </c>
      <c r="H45" s="4">
        <f t="shared" si="3"/>
        <v>-0.13795427409948324</v>
      </c>
      <c r="J45" s="7">
        <f>+'J3-B1'!J45+'J3-B2'!J45+'J3-B3'!J45+'J3-B4'!J45+'J3-B5'!J45+'J3-B6'!J45+'J3-B7'!J45</f>
        <v>525547</v>
      </c>
      <c r="L45" s="3">
        <f t="shared" si="7"/>
        <v>2.2224340184509028</v>
      </c>
      <c r="M45" s="4">
        <f t="shared" si="4"/>
        <v>2.9692172115614035E-2</v>
      </c>
      <c r="O45" s="7">
        <f>+'J3-B1'!O45+'J3-B2'!O45+'J3-B3'!O45+'J3-B4'!O45+'J3-B5'!O45+'J3-B6'!O45+'J3-B7'!O45</f>
        <v>5347962.6325772339</v>
      </c>
      <c r="Q45" s="3">
        <f t="shared" si="8"/>
        <v>3.8972283894141979</v>
      </c>
      <c r="R45" s="4">
        <f t="shared" si="5"/>
        <v>0.43964904988569309</v>
      </c>
    </row>
    <row r="46" spans="1:18" ht="23.1" customHeight="1">
      <c r="A46" s="8">
        <v>2025</v>
      </c>
      <c r="C46" s="8">
        <v>1</v>
      </c>
      <c r="E46" s="7">
        <f>+'J3-B1'!E46+'J3-B2'!E46+'J3-B3'!E46+'J3-B4'!E46+'J3-B5'!E46+'J3-B6'!E46+'J3-B7'!E46</f>
        <v>200337378.27396077</v>
      </c>
      <c r="G46" s="3">
        <f t="shared" si="6"/>
        <v>5.4579146138149515</v>
      </c>
      <c r="H46" s="4">
        <f t="shared" si="3"/>
        <v>0.67384791796893939</v>
      </c>
      <c r="J46" s="7">
        <f>+'J3-B1'!J46+'J3-B2'!J46+'J3-B3'!J46+'J3-B4'!J46+'J3-B5'!J46+'J3-B6'!J46+'J3-B7'!J46</f>
        <v>528318</v>
      </c>
      <c r="L46" s="3">
        <f t="shared" si="7"/>
        <v>2.6647622934095061</v>
      </c>
      <c r="M46" s="4">
        <f t="shared" si="4"/>
        <v>0.52726016892874483</v>
      </c>
      <c r="O46" s="7">
        <f>+'J3-B1'!O46+'J3-B2'!O46+'J3-B3'!O46+'J3-B4'!O46+'J3-B5'!O46+'J3-B6'!O46+'J3-B7'!O46</f>
        <v>5393308.2861334002</v>
      </c>
      <c r="Q46" s="3">
        <f t="shared" si="8"/>
        <v>4.6532756705734757</v>
      </c>
      <c r="R46" s="4">
        <f t="shared" si="5"/>
        <v>0.8479052056187264</v>
      </c>
    </row>
    <row r="47" spans="1:18" ht="23.1" customHeight="1">
      <c r="A47" s="61"/>
      <c r="B47" s="13"/>
      <c r="C47" s="61">
        <v>2</v>
      </c>
      <c r="D47" s="13"/>
      <c r="E47" s="7">
        <f>+'J3-B1'!E47+'J3-B2'!E47+'J3-B3'!E47+'J3-B4'!E47+'J3-B5'!E47+'J3-B6'!E47+'J3-B7'!E47</f>
        <v>203820298.49850789</v>
      </c>
      <c r="F47" s="13"/>
      <c r="G47" s="65">
        <f t="shared" si="6"/>
        <v>5.1480485746032034</v>
      </c>
      <c r="H47" s="4">
        <f t="shared" si="3"/>
        <v>1.7385274053972166</v>
      </c>
      <c r="I47" s="13"/>
      <c r="J47" s="7">
        <f>+'J3-B1'!J47+'J3-B2'!J47+'J3-B3'!J47+'J3-B4'!J47+'J3-B5'!J47+'J3-B6'!J47+'J3-B7'!J47</f>
        <v>531365</v>
      </c>
      <c r="K47" s="13"/>
      <c r="L47" s="65">
        <f t="shared" si="7"/>
        <v>2.2721148664254454</v>
      </c>
      <c r="M47" s="4">
        <f t="shared" si="4"/>
        <v>0.57673598098115786</v>
      </c>
      <c r="N47" s="13"/>
      <c r="O47" s="7">
        <f>+'J3-B1'!O47+'J3-B2'!O47+'J3-B3'!O47+'J3-B4'!O47+'J3-B5'!O47+'J3-B6'!O47+'J3-B7'!O47</f>
        <v>5446958.2507473901</v>
      </c>
      <c r="P47" s="66"/>
      <c r="Q47" s="65">
        <f t="shared" si="8"/>
        <v>4.5532970648606286</v>
      </c>
      <c r="R47" s="4">
        <f t="shared" si="5"/>
        <v>0.99475056436006959</v>
      </c>
    </row>
    <row r="48" spans="1:18" ht="23.1" customHeight="1">
      <c r="A48" s="70"/>
      <c r="B48" s="13"/>
      <c r="C48" s="70">
        <v>3</v>
      </c>
      <c r="D48" s="13"/>
      <c r="E48" s="7">
        <f>+'J3-B1'!E48+'J3-B2'!E48+'J3-B3'!E48+'J3-B4'!E48+'J3-B5'!E48+'J3-B6'!E48+'J3-B7'!E48</f>
        <v>210826632.90102121</v>
      </c>
      <c r="F48" s="13"/>
      <c r="G48" s="65">
        <f>(E48/E44-1)*100</f>
        <v>5.7987687589036607</v>
      </c>
      <c r="H48" s="4">
        <f>(E48/E47-1)*100</f>
        <v>3.4375057117113528</v>
      </c>
      <c r="I48" s="13"/>
      <c r="J48" s="7">
        <f>+'J3-B1'!J48+'J3-B2'!J48+'J3-B3'!J48+'J3-B4'!J48+'J3-B5'!J48+'J3-B6'!J48+'J3-B7'!J48</f>
        <v>538500</v>
      </c>
      <c r="K48" s="13"/>
      <c r="L48" s="65">
        <f>(J48/J44-1)*100</f>
        <v>2.4950941298956364</v>
      </c>
      <c r="M48" s="4">
        <f>(J48/J47-1)*100</f>
        <v>1.3427681537173219</v>
      </c>
      <c r="N48" s="13"/>
      <c r="O48" s="7">
        <f>+'J3-B1'!O48+'J3-B2'!O48+'J3-B3'!O48+'J3-B4'!O48+'J3-B5'!O48+'J3-B6'!O48+'J3-B7'!O48</f>
        <v>5585301.0478355726</v>
      </c>
      <c r="P48" s="66"/>
      <c r="Q48" s="65">
        <f>(O48/O44-1)*100</f>
        <v>4.8970824263630641</v>
      </c>
      <c r="R48" s="4">
        <f>(O48/O47-1)*100</f>
        <v>2.5398174672846219</v>
      </c>
    </row>
    <row r="49" spans="1:18" ht="23.1" customHeight="1" thickBot="1">
      <c r="A49" s="27"/>
      <c r="B49" s="23"/>
      <c r="C49" s="27" t="s">
        <v>121</v>
      </c>
      <c r="D49" s="23"/>
      <c r="E49" s="24">
        <f>+'J3-B1'!E49+'J3-B2'!E49+'J3-B3'!E49+'J3-B4'!E49+'J3-B5'!E49+'J3-B6'!E49+'J3-B7'!E49</f>
        <v>212384302.05918393</v>
      </c>
      <c r="F49" s="23"/>
      <c r="G49" s="76">
        <f>(E49/E45-1)*100</f>
        <v>6.7276866148815229</v>
      </c>
      <c r="H49" s="76">
        <f>(E49/E48-1)*100</f>
        <v>0.73883889180832441</v>
      </c>
      <c r="I49" s="23"/>
      <c r="J49" s="24">
        <f>+'J3-B1'!J49+'J3-B2'!J49+'J3-B3'!J49+'J3-B4'!J49+'J3-B5'!J49+'J3-B6'!J49+'J3-B7'!J49</f>
        <v>539835</v>
      </c>
      <c r="K49" s="23"/>
      <c r="L49" s="76">
        <f>(J49/J45-1)*100</f>
        <v>2.7186911922244761</v>
      </c>
      <c r="M49" s="76">
        <f>(J49/J48-1)*100</f>
        <v>0.24791086350974822</v>
      </c>
      <c r="N49" s="23"/>
      <c r="O49" s="24">
        <f>+'J3-B1'!O49+'J3-B2'!O49+'J3-B3'!O49+'J3-B4'!O49+'J3-B5'!O49+'J3-B6'!O49+'J3-B7'!O49</f>
        <v>5659636.6608550604</v>
      </c>
      <c r="P49" s="25"/>
      <c r="Q49" s="32">
        <f>(O49/O45-1)*100</f>
        <v>5.8279021319120217</v>
      </c>
      <c r="R49" s="33">
        <f>(O49/O48-1)*100</f>
        <v>1.3309150640733014</v>
      </c>
    </row>
  </sheetData>
  <sheetProtection algorithmName="SHA-512" hashValue="sSB7K3O3UIQG3Yxzh+SDkMiuVw6qU+8e/j8P9IOgZ60I02/qpWvDuHDH2iOTedt110anZPbGjgiPYa+qJV90Nw==" saltValue="F53HoEQKtgGfIsB4CYpoa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C974-1C6A-4AAE-AFF8-2E72B9A34013}">
  <sheetPr codeName="Sheet8">
    <tabColor rgb="FFFFFF00"/>
  </sheetPr>
  <dimension ref="A2:S49"/>
  <sheetViews>
    <sheetView view="pageBreakPreview" zoomScale="70" zoomScaleNormal="100" zoomScaleSheetLayoutView="7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461</v>
      </c>
      <c r="B11" s="35"/>
      <c r="C11" s="35" t="s">
        <v>37</v>
      </c>
      <c r="D11" s="37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38</v>
      </c>
      <c r="D12" s="38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11987909.58593002</v>
      </c>
      <c r="F14" s="5"/>
      <c r="G14" s="29"/>
      <c r="H14" s="5"/>
      <c r="I14" s="5"/>
      <c r="J14" s="34">
        <f>J25</f>
        <v>6865</v>
      </c>
      <c r="K14" s="5"/>
      <c r="L14" s="29"/>
      <c r="M14" s="5"/>
      <c r="N14" s="5"/>
      <c r="O14" s="34">
        <f>+O22+O23+O24+O25</f>
        <v>295225.45952513273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11178092.593379799</v>
      </c>
      <c r="F15" s="5"/>
      <c r="G15" s="29">
        <f t="shared" ref="G15:G16" si="0">((E15/E14)-1)*100</f>
        <v>-6.7552811167402087</v>
      </c>
      <c r="H15" s="5"/>
      <c r="I15" s="5"/>
      <c r="J15" s="34">
        <f>J29</f>
        <v>6803</v>
      </c>
      <c r="K15" s="5"/>
      <c r="L15" s="29">
        <f t="shared" ref="L15:L16" si="1">((J15/J14)-1)*100</f>
        <v>-0.90313182811362358</v>
      </c>
      <c r="M15" s="5"/>
      <c r="N15" s="5"/>
      <c r="O15" s="34">
        <f>+O26+O27+O28+O29</f>
        <v>297610.14924538741</v>
      </c>
      <c r="P15" s="1"/>
      <c r="Q15" s="29">
        <f t="shared" ref="Q15:Q16" si="2">((O15/O14)-1)*100</f>
        <v>0.80775205637428904</v>
      </c>
      <c r="R15" s="5"/>
    </row>
    <row r="16" spans="1:19" ht="23.1" customHeight="1">
      <c r="A16" s="8">
        <v>2021</v>
      </c>
      <c r="E16" s="34">
        <f>+E30+E31+E32+E33</f>
        <v>10585467.306645401</v>
      </c>
      <c r="F16" s="5"/>
      <c r="G16" s="29">
        <f t="shared" si="0"/>
        <v>-5.3016673621524628</v>
      </c>
      <c r="H16" s="5"/>
      <c r="I16" s="5"/>
      <c r="J16" s="34">
        <f>J33</f>
        <v>6894</v>
      </c>
      <c r="K16" s="5"/>
      <c r="L16" s="29">
        <f t="shared" si="1"/>
        <v>1.3376451565485725</v>
      </c>
      <c r="M16" s="5"/>
      <c r="N16" s="5"/>
      <c r="O16" s="34">
        <f>+O30+O31+O32+O33</f>
        <v>304395.24333019269</v>
      </c>
      <c r="P16" s="1"/>
      <c r="Q16" s="29">
        <f t="shared" si="2"/>
        <v>2.2798597769630558</v>
      </c>
      <c r="R16" s="5"/>
    </row>
    <row r="17" spans="1:18" ht="23.1" customHeight="1">
      <c r="A17" s="8">
        <v>2022</v>
      </c>
      <c r="E17" s="34">
        <f>+E34+E35+E36+E37</f>
        <v>12296589.573385442</v>
      </c>
      <c r="F17" s="5"/>
      <c r="G17" s="29">
        <f>((E17/E16)-1)*100</f>
        <v>16.164825011228579</v>
      </c>
      <c r="H17" s="5"/>
      <c r="I17" s="5"/>
      <c r="J17" s="34">
        <f>J37</f>
        <v>6793</v>
      </c>
      <c r="K17" s="5"/>
      <c r="L17" s="29">
        <f>((J17/J16)-1)*100</f>
        <v>-1.4650420655642593</v>
      </c>
      <c r="M17" s="5"/>
      <c r="N17" s="5"/>
      <c r="O17" s="34">
        <f>+O34+O35+O36+O37</f>
        <v>319284.10104698362</v>
      </c>
      <c r="P17" s="1"/>
      <c r="Q17" s="29">
        <f>((O17/O16)-1)*100</f>
        <v>4.8912911890151456</v>
      </c>
      <c r="R17" s="5"/>
    </row>
    <row r="18" spans="1:18" ht="23.1" customHeight="1">
      <c r="A18" s="8">
        <v>2023</v>
      </c>
      <c r="E18" s="34">
        <f>+E38+E39+E40+E41</f>
        <v>13158969.323456621</v>
      </c>
      <c r="F18" s="5"/>
      <c r="G18" s="29">
        <f>((E18/E17)-1)*100</f>
        <v>7.0131620228888636</v>
      </c>
      <c r="H18" s="5"/>
      <c r="I18" s="5"/>
      <c r="J18" s="34">
        <f>J41</f>
        <v>6832</v>
      </c>
      <c r="K18" s="5"/>
      <c r="L18" s="29">
        <f>((J18/J17)-1)*100</f>
        <v>0.57412041807742842</v>
      </c>
      <c r="M18" s="5"/>
      <c r="N18" s="5"/>
      <c r="O18" s="34">
        <f>+O38+O39+O40+O41</f>
        <v>319352.55832117487</v>
      </c>
      <c r="P18" s="1"/>
      <c r="Q18" s="55">
        <f>((O18/O17)-1)*100</f>
        <v>2.1440865350563776E-2</v>
      </c>
      <c r="R18" s="5"/>
    </row>
    <row r="19" spans="1:18" ht="23.1" customHeight="1">
      <c r="A19" s="8">
        <v>2024</v>
      </c>
      <c r="E19" s="34">
        <f>+E42+E43+E44+E45</f>
        <v>13704481.847896567</v>
      </c>
      <c r="F19" s="5"/>
      <c r="G19" s="29">
        <f>((E19/E18)-1)*100</f>
        <v>4.1455566240095942</v>
      </c>
      <c r="H19" s="5"/>
      <c r="I19" s="5"/>
      <c r="J19" s="34">
        <f>J45</f>
        <v>6989</v>
      </c>
      <c r="K19" s="5"/>
      <c r="L19" s="29">
        <f>((J19/J18)-1)*100</f>
        <v>2.2980093676814972</v>
      </c>
      <c r="M19" s="5"/>
      <c r="N19" s="5"/>
      <c r="O19" s="34">
        <f>+O42+O43+O44+O45</f>
        <v>327984.17783789738</v>
      </c>
      <c r="P19" s="1"/>
      <c r="Q19" s="29">
        <f>((O19/O18)-1)*100</f>
        <v>2.7028496537176983</v>
      </c>
      <c r="R19" s="5"/>
    </row>
    <row r="20" spans="1:18" ht="23.1" customHeight="1">
      <c r="A20" s="73">
        <v>2025</v>
      </c>
      <c r="C20" s="73"/>
      <c r="E20" s="34">
        <f>+E46+E47+E48+E49</f>
        <v>14435985.880938236</v>
      </c>
      <c r="F20" s="5"/>
      <c r="G20" s="29">
        <f>((E20/E19)-1)*100</f>
        <v>5.3376993100541448</v>
      </c>
      <c r="H20" s="5"/>
      <c r="I20" s="5"/>
      <c r="J20" s="34">
        <f>J49</f>
        <v>7230</v>
      </c>
      <c r="K20" s="5"/>
      <c r="L20" s="29">
        <f>((J20/J19)-1)*100</f>
        <v>3.4482758620689724</v>
      </c>
      <c r="M20" s="5"/>
      <c r="N20" s="5"/>
      <c r="O20" s="34">
        <f>+O46+O47+O48+O49</f>
        <v>344413.27608558105</v>
      </c>
      <c r="P20" s="1"/>
      <c r="Q20" s="29">
        <f>((O20/O19)-1)*100</f>
        <v>5.009113048070124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2869694.8874352798</v>
      </c>
      <c r="G22" s="3">
        <f>(E22/E16-1)*100</f>
        <v>-72.890239001222668</v>
      </c>
      <c r="H22" s="4">
        <f>(E22/E19-1)*100</f>
        <v>-79.060172290455938</v>
      </c>
      <c r="J22" s="7">
        <v>6724</v>
      </c>
      <c r="L22" s="3">
        <f>(J22/J16-1)*100</f>
        <v>-2.4659123875834021</v>
      </c>
      <c r="M22" s="4">
        <f>(J22/J19-1)*100</f>
        <v>-3.7916726284160873</v>
      </c>
      <c r="O22" s="7">
        <v>74111.273255091306</v>
      </c>
      <c r="Q22" s="3">
        <f>(O22/O16-1)*100</f>
        <v>-75.652946332443477</v>
      </c>
      <c r="R22" s="4">
        <f>(O22/O19-1)*100</f>
        <v>-77.404009625208204</v>
      </c>
    </row>
    <row r="23" spans="1:18" ht="23.1" hidden="1" customHeight="1">
      <c r="C23" s="8">
        <v>2</v>
      </c>
      <c r="E23" s="7">
        <v>2968988.3871078901</v>
      </c>
      <c r="G23" s="3">
        <f>(E23/E17-1)*100</f>
        <v>-75.855188388706381</v>
      </c>
      <c r="H23" s="4">
        <f t="shared" ref="H23:H47" si="3">(E23/E22-1)*100</f>
        <v>3.4600716650177166</v>
      </c>
      <c r="J23" s="7">
        <v>6775</v>
      </c>
      <c r="L23" s="3">
        <f>(J23/J17-1)*100</f>
        <v>-0.26497865449727209</v>
      </c>
      <c r="M23" s="4">
        <f t="shared" ref="M23:M47" si="4">(J23/J22-1)*100</f>
        <v>0.75847709696608145</v>
      </c>
      <c r="O23" s="7">
        <v>75238.038701529003</v>
      </c>
      <c r="Q23" s="3">
        <f>(O23/O17-1)*100</f>
        <v>-76.435394542098578</v>
      </c>
      <c r="R23" s="4">
        <f t="shared" ref="R23:R47" si="5">(O23/O22-1)*100</f>
        <v>1.5203698397669774</v>
      </c>
    </row>
    <row r="24" spans="1:18" ht="23.1" hidden="1" customHeight="1">
      <c r="C24" s="8">
        <v>3</v>
      </c>
      <c r="E24" s="7">
        <v>3094179.5322243199</v>
      </c>
      <c r="G24" s="3">
        <f>(E24/E18-1)*100</f>
        <v>-76.486155897416936</v>
      </c>
      <c r="H24" s="4">
        <f t="shared" si="3"/>
        <v>4.2166262980361191</v>
      </c>
      <c r="J24" s="7">
        <v>6929</v>
      </c>
      <c r="L24" s="3">
        <f>(J24/J18-1)*100</f>
        <v>1.4197892271662793</v>
      </c>
      <c r="M24" s="4">
        <f t="shared" si="4"/>
        <v>2.2730627306273066</v>
      </c>
      <c r="O24" s="7">
        <v>73168.520784053995</v>
      </c>
      <c r="Q24" s="3">
        <f>(O24/O18-1)*100</f>
        <v>-77.088481404784005</v>
      </c>
      <c r="R24" s="4">
        <f t="shared" si="5"/>
        <v>-2.7506271471068433</v>
      </c>
    </row>
    <row r="25" spans="1:18" ht="23.1" hidden="1" customHeight="1">
      <c r="C25" s="8">
        <v>4</v>
      </c>
      <c r="E25" s="7">
        <v>3055046.7791625299</v>
      </c>
      <c r="G25" s="3">
        <f>(E25/E19-1)*100</f>
        <v>-77.70768123107527</v>
      </c>
      <c r="H25" s="4">
        <f t="shared" si="3"/>
        <v>-1.2647214763798376</v>
      </c>
      <c r="J25" s="7">
        <v>6865</v>
      </c>
      <c r="L25" s="3">
        <f>(J25/J19-1)*100</f>
        <v>-1.7742166261267678</v>
      </c>
      <c r="M25" s="4">
        <f t="shared" si="4"/>
        <v>-0.92365420695627032</v>
      </c>
      <c r="O25" s="7">
        <v>72707.626784458407</v>
      </c>
      <c r="Q25" s="3">
        <f>(O25/O19-1)*100</f>
        <v>-77.831971266494037</v>
      </c>
      <c r="R25" s="4">
        <f t="shared" si="5"/>
        <v>-0.62990749936826518</v>
      </c>
    </row>
    <row r="26" spans="1:18" ht="23.1" customHeight="1">
      <c r="A26" s="8">
        <v>2020</v>
      </c>
      <c r="C26" s="8">
        <v>1</v>
      </c>
      <c r="E26" s="7">
        <v>2985746.9634593399</v>
      </c>
      <c r="G26" s="3">
        <f t="shared" ref="G26:G47" si="6">(E26/E22-1)*100</f>
        <v>4.0440562699604277</v>
      </c>
      <c r="H26" s="4">
        <f t="shared" si="3"/>
        <v>-2.2683716719449687</v>
      </c>
      <c r="J26" s="7">
        <v>6842</v>
      </c>
      <c r="L26" s="3">
        <f t="shared" ref="L26:L47" si="7">(J26/J22-1)*100</f>
        <v>1.7549077929803758</v>
      </c>
      <c r="M26" s="4">
        <f t="shared" si="4"/>
        <v>-0.33503277494537631</v>
      </c>
      <c r="O26" s="7">
        <v>75367.954697476904</v>
      </c>
      <c r="Q26" s="3">
        <f t="shared" ref="Q26:Q47" si="8">(O26/O22-1)*100</f>
        <v>1.695668401297179</v>
      </c>
      <c r="R26" s="4">
        <f t="shared" si="5"/>
        <v>3.6589392759373451</v>
      </c>
    </row>
    <row r="27" spans="1:18" ht="23.1" customHeight="1">
      <c r="C27" s="8">
        <v>2</v>
      </c>
      <c r="E27" s="7">
        <v>2453396.6319419602</v>
      </c>
      <c r="G27" s="3">
        <f t="shared" si="6"/>
        <v>-17.365906764902206</v>
      </c>
      <c r="H27" s="4">
        <f t="shared" si="3"/>
        <v>-17.829720268746051</v>
      </c>
      <c r="J27" s="7">
        <v>6686</v>
      </c>
      <c r="L27" s="3">
        <f t="shared" si="7"/>
        <v>-1.3136531365313675</v>
      </c>
      <c r="M27" s="4">
        <f t="shared" si="4"/>
        <v>-2.2800350774627276</v>
      </c>
      <c r="O27" s="7">
        <v>74781.526685941106</v>
      </c>
      <c r="Q27" s="3">
        <f t="shared" si="8"/>
        <v>-0.60675693235291428</v>
      </c>
      <c r="R27" s="4">
        <f t="shared" si="5"/>
        <v>-0.77808667342730287</v>
      </c>
    </row>
    <row r="28" spans="1:18" ht="23.1" customHeight="1">
      <c r="C28" s="8">
        <v>3</v>
      </c>
      <c r="E28" s="7">
        <v>2853255.6916347099</v>
      </c>
      <c r="G28" s="3">
        <f t="shared" si="6"/>
        <v>-7.7863562240170436</v>
      </c>
      <c r="H28" s="4">
        <f t="shared" si="3"/>
        <v>16.298182466169187</v>
      </c>
      <c r="J28" s="7">
        <v>6830</v>
      </c>
      <c r="L28" s="3">
        <f t="shared" si="7"/>
        <v>-1.428777601385478</v>
      </c>
      <c r="M28" s="4">
        <f t="shared" si="4"/>
        <v>2.1537541130720816</v>
      </c>
      <c r="O28" s="7">
        <v>73842.2201953029</v>
      </c>
      <c r="Q28" s="3">
        <f t="shared" si="8"/>
        <v>0.92075035005454442</v>
      </c>
      <c r="R28" s="4">
        <f t="shared" si="5"/>
        <v>-1.256067550724127</v>
      </c>
    </row>
    <row r="29" spans="1:18" ht="23.1" customHeight="1">
      <c r="C29" s="8">
        <v>4</v>
      </c>
      <c r="E29" s="7">
        <v>2885693.3063437901</v>
      </c>
      <c r="G29" s="3">
        <f t="shared" si="6"/>
        <v>-5.5434003162846519</v>
      </c>
      <c r="H29" s="4">
        <f t="shared" si="3"/>
        <v>1.1368632262499956</v>
      </c>
      <c r="J29" s="7">
        <v>6803</v>
      </c>
      <c r="L29" s="3">
        <f t="shared" si="7"/>
        <v>-0.90313182811362358</v>
      </c>
      <c r="M29" s="4">
        <f t="shared" si="4"/>
        <v>-0.39531478770131745</v>
      </c>
      <c r="O29" s="7">
        <v>73618.4476666665</v>
      </c>
      <c r="Q29" s="3">
        <f t="shared" si="8"/>
        <v>1.2527171116562652</v>
      </c>
      <c r="R29" s="4">
        <f t="shared" si="5"/>
        <v>-0.30304144166379832</v>
      </c>
    </row>
    <row r="30" spans="1:18" ht="23.1" customHeight="1">
      <c r="A30" s="8">
        <v>2021</v>
      </c>
      <c r="C30" s="8">
        <v>1</v>
      </c>
      <c r="E30" s="7">
        <v>2864877.2504666699</v>
      </c>
      <c r="G30" s="3">
        <f t="shared" si="6"/>
        <v>-4.0482235926861065</v>
      </c>
      <c r="H30" s="4">
        <f t="shared" si="3"/>
        <v>-0.7213537152877314</v>
      </c>
      <c r="J30" s="7">
        <v>6813</v>
      </c>
      <c r="L30" s="3">
        <f t="shared" si="7"/>
        <v>-0.42385267465653298</v>
      </c>
      <c r="M30" s="4">
        <f t="shared" si="4"/>
        <v>0.14699397324708929</v>
      </c>
      <c r="O30" s="7">
        <v>76513.2417333333</v>
      </c>
      <c r="Q30" s="3">
        <f t="shared" si="8"/>
        <v>1.5195941570306903</v>
      </c>
      <c r="R30" s="4">
        <f t="shared" si="5"/>
        <v>3.9321585260450043</v>
      </c>
    </row>
    <row r="31" spans="1:18" ht="23.1" customHeight="1">
      <c r="C31" s="8">
        <v>2</v>
      </c>
      <c r="E31" s="7">
        <v>2596520.4641999998</v>
      </c>
      <c r="G31" s="3">
        <f t="shared" si="6"/>
        <v>5.8337013426464024</v>
      </c>
      <c r="H31" s="4">
        <f t="shared" si="3"/>
        <v>-9.3671303446930096</v>
      </c>
      <c r="J31" s="7">
        <v>6701</v>
      </c>
      <c r="L31" s="3">
        <f t="shared" si="7"/>
        <v>0.22434938677833305</v>
      </c>
      <c r="M31" s="4">
        <f t="shared" si="4"/>
        <v>-1.6439160428592392</v>
      </c>
      <c r="O31" s="7">
        <v>76530.8061421928</v>
      </c>
      <c r="Q31" s="3">
        <f t="shared" si="8"/>
        <v>2.3391866063367628</v>
      </c>
      <c r="R31" s="4">
        <f t="shared" si="5"/>
        <v>2.295603801589774E-2</v>
      </c>
    </row>
    <row r="32" spans="1:18" ht="23.1" customHeight="1">
      <c r="C32" s="8">
        <v>3</v>
      </c>
      <c r="E32" s="7">
        <v>2321161.1489120699</v>
      </c>
      <c r="G32" s="3">
        <f t="shared" si="6"/>
        <v>-18.648680673192253</v>
      </c>
      <c r="H32" s="4">
        <f t="shared" si="3"/>
        <v>-10.604935300318131</v>
      </c>
      <c r="J32" s="7">
        <v>6853</v>
      </c>
      <c r="L32" s="3">
        <f t="shared" si="7"/>
        <v>0.33674963396779223</v>
      </c>
      <c r="M32" s="4">
        <f t="shared" si="4"/>
        <v>2.2683181614684411</v>
      </c>
      <c r="O32" s="7">
        <v>75366.472254666602</v>
      </c>
      <c r="Q32" s="3">
        <f t="shared" si="8"/>
        <v>2.0642012866518122</v>
      </c>
      <c r="R32" s="4">
        <f t="shared" si="5"/>
        <v>-1.5213924251142541</v>
      </c>
    </row>
    <row r="33" spans="1:18" ht="23.1" customHeight="1">
      <c r="C33" s="8">
        <v>4</v>
      </c>
      <c r="E33" s="7">
        <v>2802908.4430666598</v>
      </c>
      <c r="G33" s="3">
        <f t="shared" si="6"/>
        <v>-2.8688032472175551</v>
      </c>
      <c r="H33" s="4">
        <f t="shared" si="3"/>
        <v>20.754582006526579</v>
      </c>
      <c r="J33" s="7">
        <v>6894</v>
      </c>
      <c r="L33" s="3">
        <f t="shared" si="7"/>
        <v>1.3376451565485725</v>
      </c>
      <c r="M33" s="4">
        <f t="shared" si="4"/>
        <v>0.59827812636801259</v>
      </c>
      <c r="O33" s="7">
        <v>75984.723199999993</v>
      </c>
      <c r="Q33" s="3">
        <f t="shared" si="8"/>
        <v>3.2142426366386312</v>
      </c>
      <c r="R33" s="4">
        <f t="shared" si="5"/>
        <v>0.82032623637244839</v>
      </c>
    </row>
    <row r="34" spans="1:18" ht="23.1" customHeight="1">
      <c r="A34" s="8">
        <v>2022</v>
      </c>
      <c r="C34" s="8">
        <v>1</v>
      </c>
      <c r="E34" s="7">
        <v>2998614.8654</v>
      </c>
      <c r="G34" s="3">
        <f t="shared" si="6"/>
        <v>4.6681795847115293</v>
      </c>
      <c r="H34" s="4">
        <f t="shared" si="3"/>
        <v>6.9822624002380262</v>
      </c>
      <c r="J34" s="7">
        <v>6917</v>
      </c>
      <c r="L34" s="3">
        <f t="shared" si="7"/>
        <v>1.5264934683692832</v>
      </c>
      <c r="M34" s="4">
        <f t="shared" si="4"/>
        <v>0.33362344067304761</v>
      </c>
      <c r="O34" s="7">
        <v>79347.369277739897</v>
      </c>
      <c r="Q34" s="3">
        <f t="shared" si="8"/>
        <v>3.7041007284519534</v>
      </c>
      <c r="R34" s="4">
        <f t="shared" si="5"/>
        <v>4.4254238695968562</v>
      </c>
    </row>
    <row r="35" spans="1:18" ht="23.1" customHeight="1">
      <c r="C35" s="8">
        <v>2</v>
      </c>
      <c r="E35" s="7">
        <v>3083006.3485846701</v>
      </c>
      <c r="G35" s="3">
        <f t="shared" si="6"/>
        <v>18.736069716845428</v>
      </c>
      <c r="H35" s="4">
        <f t="shared" si="3"/>
        <v>2.8143488568150188</v>
      </c>
      <c r="J35" s="7">
        <v>6800</v>
      </c>
      <c r="L35" s="3">
        <f t="shared" si="7"/>
        <v>1.4773914341143168</v>
      </c>
      <c r="M35" s="4">
        <f t="shared" si="4"/>
        <v>-1.6914847477230044</v>
      </c>
      <c r="O35" s="7">
        <v>81026.413876796898</v>
      </c>
      <c r="Q35" s="3">
        <f t="shared" si="8"/>
        <v>5.8742458902776296</v>
      </c>
      <c r="R35" s="4">
        <f t="shared" si="5"/>
        <v>2.1160683893373111</v>
      </c>
    </row>
    <row r="36" spans="1:18" ht="23.1" customHeight="1">
      <c r="C36" s="8">
        <v>3</v>
      </c>
      <c r="E36" s="7">
        <v>2968213.5530198002</v>
      </c>
      <c r="G36" s="3">
        <f t="shared" si="6"/>
        <v>27.876237908384958</v>
      </c>
      <c r="H36" s="4">
        <f t="shared" si="3"/>
        <v>-3.7234044496070595</v>
      </c>
      <c r="J36" s="7">
        <v>6739</v>
      </c>
      <c r="L36" s="3">
        <f t="shared" si="7"/>
        <v>-1.6635050342915458</v>
      </c>
      <c r="M36" s="4">
        <f t="shared" si="4"/>
        <v>-0.89705882352940636</v>
      </c>
      <c r="O36" s="7">
        <v>80508.405382130004</v>
      </c>
      <c r="Q36" s="3">
        <f t="shared" si="8"/>
        <v>6.8225737169819833</v>
      </c>
      <c r="R36" s="4">
        <f t="shared" si="5"/>
        <v>-0.63930818344564155</v>
      </c>
    </row>
    <row r="37" spans="1:18" ht="23.1" customHeight="1">
      <c r="C37" s="8">
        <v>4</v>
      </c>
      <c r="E37" s="7">
        <v>3246754.8063809699</v>
      </c>
      <c r="G37" s="3">
        <f t="shared" si="6"/>
        <v>15.835207333019351</v>
      </c>
      <c r="H37" s="4">
        <f t="shared" si="3"/>
        <v>9.3841379127787903</v>
      </c>
      <c r="J37" s="7">
        <v>6793</v>
      </c>
      <c r="L37" s="3">
        <f t="shared" si="7"/>
        <v>-1.4650420655642593</v>
      </c>
      <c r="M37" s="4">
        <f t="shared" si="4"/>
        <v>0.80130583172577374</v>
      </c>
      <c r="O37" s="7">
        <v>78401.912510316804</v>
      </c>
      <c r="Q37" s="3">
        <f t="shared" si="8"/>
        <v>3.181151695393436</v>
      </c>
      <c r="R37" s="4">
        <f t="shared" si="5"/>
        <v>-2.6164881316612987</v>
      </c>
    </row>
    <row r="38" spans="1:18" ht="23.1" customHeight="1">
      <c r="A38" s="8">
        <v>2023</v>
      </c>
      <c r="C38" s="8">
        <v>1</v>
      </c>
      <c r="E38" s="7">
        <v>3238344.6640374698</v>
      </c>
      <c r="G38" s="3">
        <f t="shared" si="6"/>
        <v>7.9946845259666555</v>
      </c>
      <c r="H38" s="4">
        <f t="shared" si="3"/>
        <v>-0.2590322597496808</v>
      </c>
      <c r="J38" s="7">
        <v>6772</v>
      </c>
      <c r="L38" s="3">
        <f t="shared" si="7"/>
        <v>-2.0962845164088528</v>
      </c>
      <c r="M38" s="4">
        <f t="shared" si="4"/>
        <v>-0.30914176358015633</v>
      </c>
      <c r="O38" s="7">
        <v>78477.621924037099</v>
      </c>
      <c r="Q38" s="3">
        <f t="shared" si="8"/>
        <v>-1.0961262630628799</v>
      </c>
      <c r="R38" s="4">
        <f t="shared" si="5"/>
        <v>9.6565774094270473E-2</v>
      </c>
    </row>
    <row r="39" spans="1:18" ht="23.1" customHeight="1">
      <c r="C39" s="8">
        <v>2</v>
      </c>
      <c r="E39" s="7">
        <v>3335440.1600202802</v>
      </c>
      <c r="G39" s="3">
        <f t="shared" si="6"/>
        <v>8.1879108536865743</v>
      </c>
      <c r="H39" s="4">
        <f t="shared" si="3"/>
        <v>2.9983064205943544</v>
      </c>
      <c r="J39" s="7">
        <v>6901</v>
      </c>
      <c r="L39" s="3">
        <f t="shared" si="7"/>
        <v>1.4852941176470624</v>
      </c>
      <c r="M39" s="4">
        <f t="shared" si="4"/>
        <v>1.904902539870057</v>
      </c>
      <c r="O39" s="7">
        <v>81169.790609126401</v>
      </c>
      <c r="Q39" s="3">
        <f t="shared" si="8"/>
        <v>0.17695060841209642</v>
      </c>
      <c r="R39" s="4">
        <f t="shared" si="5"/>
        <v>3.4304921824659829</v>
      </c>
    </row>
    <row r="40" spans="1:18" ht="23.1" customHeight="1">
      <c r="C40" s="8">
        <v>3</v>
      </c>
      <c r="E40" s="7">
        <v>3245577.8194790198</v>
      </c>
      <c r="G40" s="3">
        <f t="shared" si="6"/>
        <v>9.3444848729645749</v>
      </c>
      <c r="H40" s="4">
        <f t="shared" si="3"/>
        <v>-2.6941673731215698</v>
      </c>
      <c r="J40" s="7">
        <v>6866</v>
      </c>
      <c r="L40" s="3">
        <f t="shared" si="7"/>
        <v>1.8845526042439609</v>
      </c>
      <c r="M40" s="4">
        <f t="shared" si="4"/>
        <v>-0.50717287349659745</v>
      </c>
      <c r="O40" s="7">
        <v>81040.696986268595</v>
      </c>
      <c r="Q40" s="3">
        <f t="shared" si="8"/>
        <v>0.66116277128094314</v>
      </c>
      <c r="R40" s="4">
        <f t="shared" si="5"/>
        <v>-0.15904146344229986</v>
      </c>
    </row>
    <row r="41" spans="1:18" ht="23.1" customHeight="1">
      <c r="C41" s="8">
        <v>4</v>
      </c>
      <c r="E41" s="7">
        <v>3339606.6799198501</v>
      </c>
      <c r="G41" s="3">
        <f t="shared" si="6"/>
        <v>2.859836331231258</v>
      </c>
      <c r="H41" s="4">
        <f t="shared" si="3"/>
        <v>2.8971377569964929</v>
      </c>
      <c r="J41" s="7">
        <v>6832</v>
      </c>
      <c r="L41" s="3">
        <f t="shared" si="7"/>
        <v>0.57412041807742842</v>
      </c>
      <c r="M41" s="4">
        <f t="shared" si="4"/>
        <v>-0.49519370812700636</v>
      </c>
      <c r="O41" s="7">
        <v>78664.448801742794</v>
      </c>
      <c r="Q41" s="3">
        <f t="shared" si="8"/>
        <v>0.33485955000325252</v>
      </c>
      <c r="R41" s="4">
        <f t="shared" si="5"/>
        <v>-2.9321665199010138</v>
      </c>
    </row>
    <row r="42" spans="1:18" ht="23.1" customHeight="1">
      <c r="A42" s="8">
        <v>2024</v>
      </c>
      <c r="C42" s="8">
        <v>1</v>
      </c>
      <c r="E42" s="7">
        <v>3289967.2921345802</v>
      </c>
      <c r="G42" s="3">
        <f t="shared" si="6"/>
        <v>1.5941054289369205</v>
      </c>
      <c r="H42" s="4">
        <f t="shared" si="3"/>
        <v>-1.4863842524851179</v>
      </c>
      <c r="J42" s="7">
        <v>6846</v>
      </c>
      <c r="L42" s="3">
        <f t="shared" si="7"/>
        <v>1.0927347903130435</v>
      </c>
      <c r="M42" s="4">
        <f t="shared" si="4"/>
        <v>0.2049180327868827</v>
      </c>
      <c r="O42" s="7">
        <v>78899.865110803003</v>
      </c>
      <c r="Q42" s="3">
        <f t="shared" si="8"/>
        <v>0.53804279030602586</v>
      </c>
      <c r="R42" s="4">
        <f t="shared" si="5"/>
        <v>0.29926645727031964</v>
      </c>
    </row>
    <row r="43" spans="1:18" ht="23.1" customHeight="1">
      <c r="C43" s="8">
        <v>2</v>
      </c>
      <c r="E43" s="7">
        <v>3427383.5749492301</v>
      </c>
      <c r="G43" s="3">
        <f t="shared" si="6"/>
        <v>2.7565601695097142</v>
      </c>
      <c r="H43" s="4">
        <f t="shared" si="3"/>
        <v>4.1768282360488795</v>
      </c>
      <c r="J43" s="7">
        <v>7045</v>
      </c>
      <c r="L43" s="3">
        <f t="shared" si="7"/>
        <v>2.0866541081002721</v>
      </c>
      <c r="M43" s="4">
        <f t="shared" si="4"/>
        <v>2.9068068945369507</v>
      </c>
      <c r="O43" s="7">
        <v>82477.425176287099</v>
      </c>
      <c r="Q43" s="3">
        <f t="shared" si="8"/>
        <v>1.6109867443882209</v>
      </c>
      <c r="R43" s="4">
        <f t="shared" si="5"/>
        <v>4.5343044128908883</v>
      </c>
    </row>
    <row r="44" spans="1:18" ht="23.1" customHeight="1">
      <c r="C44" s="8">
        <v>3</v>
      </c>
      <c r="E44" s="7">
        <v>3463430.75236353</v>
      </c>
      <c r="G44" s="3">
        <f t="shared" si="6"/>
        <v>6.7123003976986784</v>
      </c>
      <c r="H44" s="4">
        <f t="shared" si="3"/>
        <v>1.0517403910600853</v>
      </c>
      <c r="J44" s="7">
        <v>7038</v>
      </c>
      <c r="L44" s="3">
        <f t="shared" si="7"/>
        <v>2.5050975822895394</v>
      </c>
      <c r="M44" s="4">
        <f t="shared" si="4"/>
        <v>-9.9361249112850381E-2</v>
      </c>
      <c r="O44" s="7">
        <v>83945.838337103298</v>
      </c>
      <c r="Q44" s="3">
        <f t="shared" si="8"/>
        <v>3.5847931457535953</v>
      </c>
      <c r="R44" s="4">
        <f t="shared" si="5"/>
        <v>1.7803819138117127</v>
      </c>
    </row>
    <row r="45" spans="1:18" ht="23.1" customHeight="1">
      <c r="C45" s="8">
        <v>4</v>
      </c>
      <c r="E45" s="7">
        <v>3523700.2284492273</v>
      </c>
      <c r="G45" s="3">
        <f t="shared" si="6"/>
        <v>5.5124320368707513</v>
      </c>
      <c r="H45" s="4">
        <f t="shared" si="3"/>
        <v>1.7401669152636634</v>
      </c>
      <c r="J45" s="7">
        <v>6989</v>
      </c>
      <c r="L45" s="3">
        <f t="shared" si="7"/>
        <v>2.2980093676814972</v>
      </c>
      <c r="M45" s="4">
        <f t="shared" si="4"/>
        <v>-0.69622051719238076</v>
      </c>
      <c r="O45" s="7">
        <v>82661.04921370394</v>
      </c>
      <c r="Q45" s="3">
        <f t="shared" si="8"/>
        <v>5.0805674899391251</v>
      </c>
      <c r="R45" s="4">
        <f t="shared" si="5"/>
        <v>-1.5304976980990981</v>
      </c>
    </row>
    <row r="46" spans="1:18" ht="23.1" customHeight="1">
      <c r="A46" s="8">
        <v>2025</v>
      </c>
      <c r="C46" s="62">
        <v>1</v>
      </c>
      <c r="E46" s="7">
        <v>3489418.0739533394</v>
      </c>
      <c r="G46" s="3">
        <f t="shared" si="6"/>
        <v>6.0623940637827056</v>
      </c>
      <c r="H46" s="4">
        <f t="shared" si="3"/>
        <v>-0.97290212768682549</v>
      </c>
      <c r="J46" s="7">
        <v>6982</v>
      </c>
      <c r="L46" s="3">
        <f t="shared" si="7"/>
        <v>1.9865614957639499</v>
      </c>
      <c r="M46" s="4">
        <f t="shared" si="4"/>
        <v>-0.10015739018457426</v>
      </c>
      <c r="O46" s="7">
        <v>82828.159145096899</v>
      </c>
      <c r="Q46" s="3">
        <f t="shared" si="8"/>
        <v>4.9788349178762292</v>
      </c>
      <c r="R46" s="4">
        <f t="shared" si="5"/>
        <v>0.20216284814016383</v>
      </c>
    </row>
    <row r="47" spans="1:18" ht="23.1" customHeight="1">
      <c r="A47" s="61"/>
      <c r="B47" s="13"/>
      <c r="C47" s="61">
        <v>2</v>
      </c>
      <c r="D47" s="13"/>
      <c r="E47" s="64">
        <v>3605824.0934499884</v>
      </c>
      <c r="F47" s="13"/>
      <c r="G47" s="65">
        <f t="shared" si="6"/>
        <v>5.2063188901581237</v>
      </c>
      <c r="H47" s="4">
        <f t="shared" si="3"/>
        <v>3.3359722747342335</v>
      </c>
      <c r="I47" s="13"/>
      <c r="J47" s="64">
        <v>7166</v>
      </c>
      <c r="K47" s="13"/>
      <c r="L47" s="65">
        <f t="shared" si="7"/>
        <v>1.7175301632363471</v>
      </c>
      <c r="M47" s="4">
        <f t="shared" si="4"/>
        <v>2.6353480378115135</v>
      </c>
      <c r="N47" s="13"/>
      <c r="O47" s="64">
        <v>86026.208723043703</v>
      </c>
      <c r="P47" s="66"/>
      <c r="Q47" s="65">
        <f t="shared" si="8"/>
        <v>4.3027331893199072</v>
      </c>
      <c r="R47" s="4">
        <f t="shared" si="5"/>
        <v>3.8610656218309947</v>
      </c>
    </row>
    <row r="48" spans="1:18" ht="23.1" customHeight="1">
      <c r="A48" s="70"/>
      <c r="B48" s="13"/>
      <c r="C48" s="70">
        <v>3</v>
      </c>
      <c r="D48" s="13"/>
      <c r="E48" s="64">
        <v>3650306.6156129865</v>
      </c>
      <c r="F48" s="13"/>
      <c r="G48" s="65">
        <f>(E48/E44-1)*100</f>
        <v>5.3956864338034816</v>
      </c>
      <c r="H48" s="4">
        <f t="shared" ref="H48:H49" si="9">(E48/E47-1)*100</f>
        <v>1.2336298446671501</v>
      </c>
      <c r="I48" s="13"/>
      <c r="J48" s="64">
        <v>7190</v>
      </c>
      <c r="K48" s="13"/>
      <c r="L48" s="65">
        <f t="shared" ref="L48:L49" si="10">(J48/J44-1)*100</f>
        <v>2.159704461494738</v>
      </c>
      <c r="M48" s="4">
        <f t="shared" ref="M48:M49" si="11">(J48/J47-1)*100</f>
        <v>0.33491487580239454</v>
      </c>
      <c r="N48" s="13"/>
      <c r="O48" s="64">
        <v>87698.381994157695</v>
      </c>
      <c r="P48" s="66"/>
      <c r="Q48" s="65">
        <f t="shared" ref="Q48" si="12">(O48/O44-1)*100</f>
        <v>4.4701961781419275</v>
      </c>
      <c r="R48" s="4">
        <f t="shared" ref="R48:R49" si="13">(O48/O47-1)*100</f>
        <v>1.9437951479385207</v>
      </c>
    </row>
    <row r="49" spans="1:18" ht="23.1" customHeight="1" thickBot="1">
      <c r="A49" s="27"/>
      <c r="B49" s="23"/>
      <c r="C49" s="27" t="s">
        <v>121</v>
      </c>
      <c r="D49" s="23"/>
      <c r="E49" s="24">
        <v>3690437.0979219228</v>
      </c>
      <c r="F49" s="23"/>
      <c r="G49" s="76">
        <f>(E49/E45-1)*100</f>
        <v>4.7318687363503642</v>
      </c>
      <c r="H49" s="76">
        <f t="shared" si="9"/>
        <v>1.0993729167103838</v>
      </c>
      <c r="I49" s="23"/>
      <c r="J49" s="24">
        <v>7230</v>
      </c>
      <c r="K49" s="23"/>
      <c r="L49" s="76">
        <f t="shared" si="10"/>
        <v>3.4482758620689724</v>
      </c>
      <c r="M49" s="76">
        <f t="shared" si="11"/>
        <v>0.55632823365785455</v>
      </c>
      <c r="N49" s="23"/>
      <c r="O49" s="24">
        <v>87860.526223282766</v>
      </c>
      <c r="P49" s="25"/>
      <c r="Q49" s="76">
        <f>(O49/O45-1)*100</f>
        <v>6.2901173636649599</v>
      </c>
      <c r="R49" s="76">
        <f t="shared" si="13"/>
        <v>0.18488850699192039</v>
      </c>
    </row>
  </sheetData>
  <sheetProtection algorithmName="SHA-512" hashValue="YxUs75ypToiPeQyPp3GgbaQ1KA3F1q6i7rp5Usxnf3q4xz1f1XKH52SDHxbAE9es3LisqwrBLpbHsNRKJiSB2w==" saltValue="fZ1PxleWAmjnrVdKnIA+1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&amp;C&amp;"Arial,Bold"&amp;[20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885F-F131-4513-B019-A0DA9EA44A71}">
  <sheetPr codeName="Sheet9">
    <tabColor rgb="FFFFFF00"/>
  </sheetPr>
  <dimension ref="A2:S49"/>
  <sheetViews>
    <sheetView view="pageBreakPreview" zoomScale="70" zoomScaleNormal="100" zoomScaleSheetLayoutView="70" workbookViewId="0">
      <pane ySplit="12" topLeftCell="A44" activePane="bottomLeft" state="frozen"/>
      <selection activeCell="V11" sqref="V11"/>
      <selection pane="bottomLeft" activeCell="V11" sqref="V11"/>
    </sheetView>
  </sheetViews>
  <sheetFormatPr defaultColWidth="9.109375" defaultRowHeight="23.1" customHeight="1"/>
  <cols>
    <col min="1" max="1" width="9.6640625" style="8" customWidth="1"/>
    <col min="2" max="2" width="0.33203125" style="6" customWidth="1"/>
    <col min="3" max="3" width="11.6640625" style="8" customWidth="1"/>
    <col min="4" max="4" width="0.33203125" style="6" customWidth="1"/>
    <col min="5" max="5" width="15.6640625" style="7" customWidth="1"/>
    <col min="6" max="6" width="0.33203125" style="6" customWidth="1"/>
    <col min="7" max="8" width="7.6640625" style="6" customWidth="1"/>
    <col min="9" max="9" width="0.33203125" style="6" customWidth="1"/>
    <col min="10" max="10" width="18.6640625" style="7" customWidth="1"/>
    <col min="11" max="11" width="0.33203125" style="6" customWidth="1"/>
    <col min="12" max="13" width="7.6640625" style="6" customWidth="1"/>
    <col min="14" max="14" width="0.33203125" style="6" customWidth="1"/>
    <col min="15" max="15" width="17.6640625" style="7" customWidth="1"/>
    <col min="16" max="16" width="0.33203125" style="2" customWidth="1"/>
    <col min="17" max="18" width="7.6640625" style="2" customWidth="1"/>
    <col min="19" max="19" width="0.33203125" style="2" customWidth="1"/>
    <col min="20" max="16384" width="9.109375" style="2"/>
  </cols>
  <sheetData>
    <row r="2" spans="1:19" ht="13.5" customHeight="1">
      <c r="A2" s="112" t="s">
        <v>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6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105" t="s">
        <v>15</v>
      </c>
      <c r="H8" s="105"/>
      <c r="I8" s="15"/>
      <c r="J8" s="17" t="s">
        <v>16</v>
      </c>
      <c r="K8" s="15"/>
      <c r="L8" s="105" t="s">
        <v>15</v>
      </c>
      <c r="M8" s="105"/>
      <c r="N8" s="15"/>
      <c r="O8" s="14" t="s">
        <v>14</v>
      </c>
      <c r="P8" s="16"/>
      <c r="Q8" s="106" t="s">
        <v>15</v>
      </c>
      <c r="R8" s="106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462</v>
      </c>
      <c r="B11" s="35"/>
      <c r="C11" s="35" t="s">
        <v>39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+E22+E23+E24+E25</f>
        <v>50947801.213893399</v>
      </c>
      <c r="F14" s="5"/>
      <c r="G14" s="29"/>
      <c r="H14" s="5"/>
      <c r="I14" s="5"/>
      <c r="J14" s="34">
        <f>J25</f>
        <v>31652</v>
      </c>
      <c r="K14" s="5"/>
      <c r="L14" s="29"/>
      <c r="M14" s="5"/>
      <c r="N14" s="5"/>
      <c r="O14" s="34">
        <f>+O22+O23+O24+O25</f>
        <v>914464.7792768639</v>
      </c>
      <c r="P14" s="1"/>
      <c r="Q14" s="29"/>
      <c r="R14" s="5"/>
    </row>
    <row r="15" spans="1:19" ht="23.1" customHeight="1">
      <c r="A15" s="8">
        <v>2020</v>
      </c>
      <c r="E15" s="34">
        <f>+E26+E27+E28+E29</f>
        <v>50992293.982590705</v>
      </c>
      <c r="F15" s="5"/>
      <c r="G15" s="29">
        <f t="shared" ref="G15:G16" si="0">((E15/E14)-1)*100</f>
        <v>8.733010578909628E-2</v>
      </c>
      <c r="H15" s="5"/>
      <c r="I15" s="5"/>
      <c r="J15" s="34">
        <f>J29</f>
        <v>31869</v>
      </c>
      <c r="K15" s="5"/>
      <c r="L15" s="29">
        <f t="shared" ref="L15:L16" si="1">((J15/J14)-1)*100</f>
        <v>0.68558069000379529</v>
      </c>
      <c r="M15" s="5"/>
      <c r="N15" s="5"/>
      <c r="O15" s="34">
        <f>+O26+O27+O28+O29</f>
        <v>947817.69045011792</v>
      </c>
      <c r="P15" s="1"/>
      <c r="Q15" s="29">
        <f t="shared" ref="Q15:Q16" si="2">((O15/O14)-1)*100</f>
        <v>3.6472603351250577</v>
      </c>
      <c r="R15" s="5"/>
    </row>
    <row r="16" spans="1:19" ht="23.1" customHeight="1">
      <c r="A16" s="8">
        <v>2021</v>
      </c>
      <c r="E16" s="34">
        <f>+E30+E31+E32+E33</f>
        <v>54148065.554294601</v>
      </c>
      <c r="F16" s="5"/>
      <c r="G16" s="29">
        <f t="shared" si="0"/>
        <v>6.1887225014456204</v>
      </c>
      <c r="H16" s="5"/>
      <c r="I16" s="5"/>
      <c r="J16" s="34">
        <f>J33</f>
        <v>32136</v>
      </c>
      <c r="K16" s="5"/>
      <c r="L16" s="29">
        <f t="shared" si="1"/>
        <v>0.83780476324955</v>
      </c>
      <c r="M16" s="5"/>
      <c r="N16" s="5"/>
      <c r="O16" s="34">
        <f>+O30+O31+O32+O33</f>
        <v>967315.52307889995</v>
      </c>
      <c r="P16" s="1"/>
      <c r="Q16" s="29">
        <f t="shared" si="2"/>
        <v>2.0571290054232305</v>
      </c>
      <c r="R16" s="5"/>
    </row>
    <row r="17" spans="1:18" ht="23.1" customHeight="1">
      <c r="A17" s="8">
        <v>2022</v>
      </c>
      <c r="E17" s="34">
        <f>+E34+E35+E36+E37</f>
        <v>62308703.833825104</v>
      </c>
      <c r="F17" s="5"/>
      <c r="G17" s="29">
        <f>((E17/E16)-1)*100</f>
        <v>15.070969195285056</v>
      </c>
      <c r="H17" s="5"/>
      <c r="I17" s="5"/>
      <c r="J17" s="34">
        <f>J37</f>
        <v>32963</v>
      </c>
      <c r="K17" s="5"/>
      <c r="L17" s="29">
        <f>((J17/J16)-1)*100</f>
        <v>2.5734378889718634</v>
      </c>
      <c r="M17" s="5"/>
      <c r="N17" s="5"/>
      <c r="O17" s="34">
        <f>+O34+O35+O36+O37</f>
        <v>1065210.3981021759</v>
      </c>
      <c r="P17" s="1"/>
      <c r="Q17" s="29">
        <f>((O17/O16)-1)*100</f>
        <v>10.120263004948281</v>
      </c>
      <c r="R17" s="5"/>
    </row>
    <row r="18" spans="1:18" ht="23.1" customHeight="1">
      <c r="A18" s="8">
        <v>2023</v>
      </c>
      <c r="E18" s="34">
        <f>+E38+E39+E40+E41</f>
        <v>67216207.237676606</v>
      </c>
      <c r="F18" s="5"/>
      <c r="G18" s="29">
        <f>((E18/E17)-1)*100</f>
        <v>7.8761121671534484</v>
      </c>
      <c r="H18" s="5"/>
      <c r="I18" s="5"/>
      <c r="J18" s="34">
        <f>J41</f>
        <v>34511</v>
      </c>
      <c r="K18" s="5"/>
      <c r="L18" s="29">
        <f>((J18/J17)-1)*100</f>
        <v>4.6961744986803389</v>
      </c>
      <c r="M18" s="5"/>
      <c r="N18" s="5"/>
      <c r="O18" s="34">
        <f>+O38+O39+O40+O41</f>
        <v>1118208.2338043479</v>
      </c>
      <c r="P18" s="1"/>
      <c r="Q18" s="29">
        <f>((O18/O17)-1)*100</f>
        <v>4.9753396884404388</v>
      </c>
      <c r="R18" s="5"/>
    </row>
    <row r="19" spans="1:18" ht="23.1" customHeight="1">
      <c r="A19" s="8">
        <v>2024</v>
      </c>
      <c r="E19" s="34">
        <f>+E42+E43+E44+E45</f>
        <v>72088112.385836989</v>
      </c>
      <c r="F19" s="5"/>
      <c r="G19" s="29">
        <f>((E19/E18)-1)*100</f>
        <v>7.2481107583671323</v>
      </c>
      <c r="H19" s="5"/>
      <c r="I19" s="5"/>
      <c r="J19" s="34">
        <f>J45</f>
        <v>36294</v>
      </c>
      <c r="K19" s="5"/>
      <c r="L19" s="29">
        <f>((J19/J18)-1)*100</f>
        <v>5.1664686621656797</v>
      </c>
      <c r="M19" s="5"/>
      <c r="N19" s="5"/>
      <c r="O19" s="34">
        <f>+O42+O43+O44+O45</f>
        <v>1177285.7952750074</v>
      </c>
      <c r="P19" s="1"/>
      <c r="Q19" s="29">
        <f>((O19/O18)-1)*100</f>
        <v>5.2832343462243081</v>
      </c>
      <c r="R19" s="5"/>
    </row>
    <row r="20" spans="1:18" ht="23.1" customHeight="1">
      <c r="A20" s="73">
        <v>2025</v>
      </c>
      <c r="C20" s="73"/>
      <c r="E20" s="34">
        <f>+E46+E47+E48+E49</f>
        <v>76805338.45247826</v>
      </c>
      <c r="F20" s="5"/>
      <c r="G20" s="29">
        <f>((E20/E19)-1)*100</f>
        <v>6.5436948069790946</v>
      </c>
      <c r="H20" s="5"/>
      <c r="I20" s="5"/>
      <c r="J20" s="34">
        <f>J49</f>
        <v>37006</v>
      </c>
      <c r="K20" s="5"/>
      <c r="L20" s="29">
        <f>((J20/J19)-1)*100</f>
        <v>1.9617567642034484</v>
      </c>
      <c r="M20" s="5"/>
      <c r="N20" s="5"/>
      <c r="O20" s="34">
        <f>+O46+O47+O48+O49</f>
        <v>1240777.7438709973</v>
      </c>
      <c r="P20" s="1"/>
      <c r="Q20" s="29">
        <f>((O20/O19)-1)*100</f>
        <v>5.3930786263465036</v>
      </c>
      <c r="R20" s="5"/>
    </row>
    <row r="21" spans="1:18" ht="23.1" customHeight="1">
      <c r="Q21" s="6"/>
      <c r="R21" s="6"/>
    </row>
    <row r="22" spans="1:18" ht="23.1" hidden="1" customHeight="1">
      <c r="A22" s="8">
        <v>2019</v>
      </c>
      <c r="C22" s="8">
        <v>1</v>
      </c>
      <c r="E22" s="7">
        <v>13375862.1720844</v>
      </c>
      <c r="G22" s="3">
        <f>(E22/E16-1)*100</f>
        <v>-75.297617680040048</v>
      </c>
      <c r="H22" s="4">
        <f>(E22/E19-1)*100</f>
        <v>-81.445120798152118</v>
      </c>
      <c r="J22" s="7">
        <v>30765</v>
      </c>
      <c r="L22" s="3">
        <f>(J22/J16-1)*100</f>
        <v>-4.2662434652725896</v>
      </c>
      <c r="M22" s="4">
        <f>(J22/J19-1)*100</f>
        <v>-15.233922962473134</v>
      </c>
      <c r="O22" s="7">
        <v>229415.58101895999</v>
      </c>
      <c r="Q22" s="3">
        <f>(O22/O16-1)*100</f>
        <v>-76.283273084593361</v>
      </c>
      <c r="R22" s="4">
        <f>(O22/O19-1)*100</f>
        <v>-80.51317853832002</v>
      </c>
    </row>
    <row r="23" spans="1:18" ht="23.1" hidden="1" customHeight="1">
      <c r="C23" s="8">
        <v>2</v>
      </c>
      <c r="E23" s="7">
        <v>12591985.9082449</v>
      </c>
      <c r="G23" s="3">
        <f>(E23/E17-1)*100</f>
        <v>-79.790967981251484</v>
      </c>
      <c r="H23" s="4">
        <f t="shared" ref="H23:H47" si="3">(E23/E22-1)*100</f>
        <v>-5.8603793441850849</v>
      </c>
      <c r="J23" s="7">
        <v>30836</v>
      </c>
      <c r="L23" s="3">
        <f>(J23/J17-1)*100</f>
        <v>-6.4526893790006978</v>
      </c>
      <c r="M23" s="4">
        <f t="shared" ref="M23:M47" si="4">(J23/J22-1)*100</f>
        <v>0.23078173248822775</v>
      </c>
      <c r="O23" s="7">
        <v>225056.30636460701</v>
      </c>
      <c r="Q23" s="3">
        <f>(O23/O17-1)*100</f>
        <v>-78.872126411310205</v>
      </c>
      <c r="R23" s="4">
        <f t="shared" ref="R23:R47" si="5">(O23/O22-1)*100</f>
        <v>-1.9001650345591425</v>
      </c>
    </row>
    <row r="24" spans="1:18" ht="23.1" hidden="1" customHeight="1">
      <c r="C24" s="8">
        <v>3</v>
      </c>
      <c r="E24" s="7">
        <v>12867602.983164299</v>
      </c>
      <c r="G24" s="3">
        <f>(E24/E18-1)*100</f>
        <v>-80.856398312293294</v>
      </c>
      <c r="H24" s="4">
        <f t="shared" si="3"/>
        <v>2.1888292833851741</v>
      </c>
      <c r="J24" s="7">
        <v>31312</v>
      </c>
      <c r="L24" s="3">
        <f>(J24/J18-1)*100</f>
        <v>-9.2695082727246358</v>
      </c>
      <c r="M24" s="4">
        <f t="shared" si="4"/>
        <v>1.5436502788948037</v>
      </c>
      <c r="O24" s="7">
        <v>224812.978424423</v>
      </c>
      <c r="Q24" s="3">
        <f>(O24/O18-1)*100</f>
        <v>-79.895249236399522</v>
      </c>
      <c r="R24" s="4">
        <f t="shared" si="5"/>
        <v>-0.10811869443454469</v>
      </c>
    </row>
    <row r="25" spans="1:18" ht="23.1" hidden="1" customHeight="1">
      <c r="C25" s="8">
        <v>4</v>
      </c>
      <c r="E25" s="7">
        <v>12112350.1503998</v>
      </c>
      <c r="G25" s="3">
        <f>(E25/E19-1)*100</f>
        <v>-83.197853641151127</v>
      </c>
      <c r="H25" s="4">
        <f t="shared" si="3"/>
        <v>-5.8694135477497689</v>
      </c>
      <c r="J25" s="7">
        <v>31652</v>
      </c>
      <c r="L25" s="3">
        <f>(J25/J19-1)*100</f>
        <v>-12.789992836281483</v>
      </c>
      <c r="M25" s="4">
        <f t="shared" si="4"/>
        <v>1.0858456821665863</v>
      </c>
      <c r="O25" s="7">
        <v>235179.913468874</v>
      </c>
      <c r="Q25" s="3">
        <f>(O25/O19-1)*100</f>
        <v>-80.023549556721079</v>
      </c>
      <c r="R25" s="4">
        <f t="shared" si="5"/>
        <v>4.6113596808807555</v>
      </c>
    </row>
    <row r="26" spans="1:18" ht="23.1" customHeight="1">
      <c r="A26" s="8">
        <v>2020</v>
      </c>
      <c r="C26" s="8">
        <v>1</v>
      </c>
      <c r="E26" s="7">
        <v>12674827.419978401</v>
      </c>
      <c r="G26" s="3">
        <f t="shared" ref="G26:G47" si="6">(E26/E22-1)*100</f>
        <v>-5.2410434788201403</v>
      </c>
      <c r="H26" s="4">
        <f t="shared" si="3"/>
        <v>4.6438326385407125</v>
      </c>
      <c r="J26" s="7">
        <v>30788</v>
      </c>
      <c r="L26" s="3">
        <f t="shared" ref="L26:L47" si="7">(J26/J22-1)*100</f>
        <v>7.4760279538432783E-2</v>
      </c>
      <c r="M26" s="4">
        <f t="shared" si="4"/>
        <v>-2.7296853279413669</v>
      </c>
      <c r="O26" s="7">
        <v>238732.065737525</v>
      </c>
      <c r="Q26" s="3">
        <f t="shared" ref="Q26:Q47" si="8">(O26/O22-1)*100</f>
        <v>4.0609642454036532</v>
      </c>
      <c r="R26" s="4">
        <f t="shared" si="5"/>
        <v>1.5103978125755813</v>
      </c>
    </row>
    <row r="27" spans="1:18" ht="23.1" customHeight="1">
      <c r="C27" s="8">
        <v>2</v>
      </c>
      <c r="E27" s="7">
        <v>12834976.5170424</v>
      </c>
      <c r="G27" s="3">
        <f t="shared" si="6"/>
        <v>1.9297242751708854</v>
      </c>
      <c r="H27" s="4">
        <f t="shared" si="3"/>
        <v>1.2635209281947946</v>
      </c>
      <c r="J27" s="7">
        <v>31206</v>
      </c>
      <c r="L27" s="3">
        <f t="shared" si="7"/>
        <v>1.1998962251913436</v>
      </c>
      <c r="M27" s="4">
        <f t="shared" si="4"/>
        <v>1.3576718201896876</v>
      </c>
      <c r="O27" s="7">
        <v>235074.91421401399</v>
      </c>
      <c r="Q27" s="3">
        <f t="shared" si="8"/>
        <v>4.451600584422688</v>
      </c>
      <c r="R27" s="4">
        <f t="shared" si="5"/>
        <v>-1.531906286745699</v>
      </c>
    </row>
    <row r="28" spans="1:18" ht="23.1" customHeight="1">
      <c r="C28" s="8">
        <v>3</v>
      </c>
      <c r="E28" s="7">
        <v>13196180.5394063</v>
      </c>
      <c r="G28" s="3">
        <f t="shared" si="6"/>
        <v>2.5535257551224211</v>
      </c>
      <c r="H28" s="4">
        <f t="shared" si="3"/>
        <v>2.814216464551289</v>
      </c>
      <c r="J28" s="7">
        <v>31582</v>
      </c>
      <c r="L28" s="3">
        <f t="shared" si="7"/>
        <v>0.86228921819111459</v>
      </c>
      <c r="M28" s="4">
        <f t="shared" si="4"/>
        <v>1.2048964942639184</v>
      </c>
      <c r="O28" s="7">
        <v>232337.111498579</v>
      </c>
      <c r="Q28" s="3">
        <f t="shared" si="8"/>
        <v>3.3468410617963684</v>
      </c>
      <c r="R28" s="4">
        <f t="shared" si="5"/>
        <v>-1.1646511600733711</v>
      </c>
    </row>
    <row r="29" spans="1:18" ht="23.1" customHeight="1">
      <c r="C29" s="8">
        <v>4</v>
      </c>
      <c r="E29" s="7">
        <v>12286309.506163601</v>
      </c>
      <c r="G29" s="3">
        <f t="shared" si="6"/>
        <v>1.4362147197177766</v>
      </c>
      <c r="H29" s="4">
        <f t="shared" si="3"/>
        <v>-6.8949574501928845</v>
      </c>
      <c r="J29" s="7">
        <v>31869</v>
      </c>
      <c r="L29" s="3">
        <f t="shared" si="7"/>
        <v>0.68558069000379529</v>
      </c>
      <c r="M29" s="4">
        <f t="shared" si="4"/>
        <v>0.90874548793615784</v>
      </c>
      <c r="O29" s="7">
        <v>241673.59899999999</v>
      </c>
      <c r="Q29" s="3">
        <f t="shared" si="8"/>
        <v>2.7611565270796001</v>
      </c>
      <c r="R29" s="4">
        <f t="shared" si="5"/>
        <v>4.0185088990736251</v>
      </c>
    </row>
    <row r="30" spans="1:18" ht="23.1" customHeight="1">
      <c r="A30" s="8">
        <v>2021</v>
      </c>
      <c r="C30" s="8">
        <v>1</v>
      </c>
      <c r="E30" s="7">
        <v>12483641.6940627</v>
      </c>
      <c r="G30" s="3">
        <f t="shared" si="6"/>
        <v>-1.508389184174197</v>
      </c>
      <c r="H30" s="4">
        <f t="shared" si="3"/>
        <v>1.6061144137717198</v>
      </c>
      <c r="J30" s="7">
        <v>30698</v>
      </c>
      <c r="L30" s="3">
        <f t="shared" si="7"/>
        <v>-0.29232168377290035</v>
      </c>
      <c r="M30" s="4">
        <f t="shared" si="4"/>
        <v>-3.6744171451881136</v>
      </c>
      <c r="O30" s="7">
        <v>243681.89339734701</v>
      </c>
      <c r="Q30" s="3">
        <f t="shared" si="8"/>
        <v>2.0733819918703933</v>
      </c>
      <c r="R30" s="4">
        <f t="shared" si="5"/>
        <v>0.83099453380799382</v>
      </c>
    </row>
    <row r="31" spans="1:18" ht="23.1" customHeight="1">
      <c r="C31" s="8">
        <v>2</v>
      </c>
      <c r="E31" s="7">
        <v>13652579.2705545</v>
      </c>
      <c r="G31" s="3">
        <f t="shared" si="6"/>
        <v>6.370114915492664</v>
      </c>
      <c r="H31" s="4">
        <f t="shared" si="3"/>
        <v>9.3637546249645496</v>
      </c>
      <c r="J31" s="7">
        <v>31234</v>
      </c>
      <c r="L31" s="3">
        <f t="shared" si="7"/>
        <v>8.9726334679229858E-2</v>
      </c>
      <c r="M31" s="4">
        <f t="shared" si="4"/>
        <v>1.746042087432409</v>
      </c>
      <c r="O31" s="7">
        <v>240244.04683302899</v>
      </c>
      <c r="Q31" s="3">
        <f t="shared" si="8"/>
        <v>2.1989299182765931</v>
      </c>
      <c r="R31" s="4">
        <f t="shared" si="5"/>
        <v>-1.4107927825036559</v>
      </c>
    </row>
    <row r="32" spans="1:18" ht="23.1" customHeight="1">
      <c r="C32" s="8">
        <v>3</v>
      </c>
      <c r="E32" s="7">
        <v>13951642.1431801</v>
      </c>
      <c r="G32" s="3">
        <f t="shared" si="6"/>
        <v>5.7248504710726733</v>
      </c>
      <c r="H32" s="4">
        <f t="shared" si="3"/>
        <v>2.190522879955803</v>
      </c>
      <c r="J32" s="7">
        <v>31735</v>
      </c>
      <c r="L32" s="3">
        <f t="shared" si="7"/>
        <v>0.48445316952694384</v>
      </c>
      <c r="M32" s="4">
        <f t="shared" si="4"/>
        <v>1.6040212588845471</v>
      </c>
      <c r="O32" s="7">
        <v>237083.73520388501</v>
      </c>
      <c r="Q32" s="3">
        <f t="shared" si="8"/>
        <v>2.0429898928716828</v>
      </c>
      <c r="R32" s="4">
        <f t="shared" si="5"/>
        <v>-1.3154588722610105</v>
      </c>
    </row>
    <row r="33" spans="1:18" ht="23.1" customHeight="1">
      <c r="C33" s="8">
        <v>4</v>
      </c>
      <c r="E33" s="7">
        <v>14060202.446497301</v>
      </c>
      <c r="G33" s="3">
        <f t="shared" si="6"/>
        <v>14.437963974811163</v>
      </c>
      <c r="H33" s="4">
        <f t="shared" si="3"/>
        <v>0.7781184623508075</v>
      </c>
      <c r="J33" s="7">
        <v>32136</v>
      </c>
      <c r="L33" s="3">
        <f t="shared" si="7"/>
        <v>0.83780476324955</v>
      </c>
      <c r="M33" s="4">
        <f t="shared" si="4"/>
        <v>1.2635890972112707</v>
      </c>
      <c r="O33" s="7">
        <v>246305.847644639</v>
      </c>
      <c r="Q33" s="3">
        <f t="shared" si="8"/>
        <v>1.9167375600009251</v>
      </c>
      <c r="R33" s="4">
        <f t="shared" si="5"/>
        <v>3.8898123622117087</v>
      </c>
    </row>
    <row r="34" spans="1:18" ht="23.1" customHeight="1">
      <c r="A34" s="8">
        <v>2022</v>
      </c>
      <c r="C34" s="8">
        <v>1</v>
      </c>
      <c r="E34" s="7">
        <v>14539499.181521701</v>
      </c>
      <c r="G34" s="3">
        <f t="shared" si="6"/>
        <v>16.468411524793925</v>
      </c>
      <c r="H34" s="4">
        <f t="shared" si="3"/>
        <v>3.4088892876773746</v>
      </c>
      <c r="J34" s="7">
        <v>32155</v>
      </c>
      <c r="L34" s="3">
        <f t="shared" si="7"/>
        <v>4.7462375399048851</v>
      </c>
      <c r="M34" s="4">
        <f t="shared" si="4"/>
        <v>5.9123724172271963E-2</v>
      </c>
      <c r="O34" s="7">
        <v>257502.75547277601</v>
      </c>
      <c r="Q34" s="3">
        <f t="shared" si="8"/>
        <v>5.6716819960409337</v>
      </c>
      <c r="R34" s="4">
        <f t="shared" si="5"/>
        <v>4.5459366617602637</v>
      </c>
    </row>
    <row r="35" spans="1:18" ht="23.1" customHeight="1">
      <c r="C35" s="8">
        <v>2</v>
      </c>
      <c r="E35" s="7">
        <v>15749875.973892501</v>
      </c>
      <c r="G35" s="3">
        <f t="shared" si="6"/>
        <v>15.361908264919521</v>
      </c>
      <c r="H35" s="4">
        <f t="shared" si="3"/>
        <v>8.3247488600506347</v>
      </c>
      <c r="J35" s="7">
        <v>32833</v>
      </c>
      <c r="L35" s="3">
        <f t="shared" si="7"/>
        <v>5.1194211436255355</v>
      </c>
      <c r="M35" s="4">
        <f t="shared" si="4"/>
        <v>2.108536774996117</v>
      </c>
      <c r="O35" s="7">
        <v>265163.30150045501</v>
      </c>
      <c r="Q35" s="3">
        <f t="shared" si="8"/>
        <v>10.372475404039893</v>
      </c>
      <c r="R35" s="4">
        <f t="shared" si="5"/>
        <v>2.9749374967324993</v>
      </c>
    </row>
    <row r="36" spans="1:18" ht="23.1" customHeight="1">
      <c r="C36" s="8">
        <v>3</v>
      </c>
      <c r="E36" s="7">
        <v>16114542.936378</v>
      </c>
      <c r="G36" s="3">
        <f t="shared" si="6"/>
        <v>15.502840246337435</v>
      </c>
      <c r="H36" s="4">
        <f t="shared" si="3"/>
        <v>2.3153640262944419</v>
      </c>
      <c r="J36" s="7">
        <v>33096</v>
      </c>
      <c r="L36" s="3">
        <f t="shared" si="7"/>
        <v>4.2886403025051312</v>
      </c>
      <c r="M36" s="4">
        <f t="shared" si="4"/>
        <v>0.8010233606432493</v>
      </c>
      <c r="O36" s="7">
        <v>272013.98736080999</v>
      </c>
      <c r="Q36" s="3">
        <f t="shared" si="8"/>
        <v>14.733297552818625</v>
      </c>
      <c r="R36" s="4">
        <f t="shared" si="5"/>
        <v>2.5835723954218626</v>
      </c>
    </row>
    <row r="37" spans="1:18" ht="23.1" customHeight="1">
      <c r="C37" s="8">
        <v>4</v>
      </c>
      <c r="E37" s="7">
        <v>15904785.7420329</v>
      </c>
      <c r="G37" s="3">
        <f t="shared" si="6"/>
        <v>13.119180200674307</v>
      </c>
      <c r="H37" s="4">
        <f t="shared" si="3"/>
        <v>-1.3016639390471374</v>
      </c>
      <c r="J37" s="7">
        <v>32963</v>
      </c>
      <c r="L37" s="3">
        <f t="shared" si="7"/>
        <v>2.5734378889718634</v>
      </c>
      <c r="M37" s="4">
        <f t="shared" si="4"/>
        <v>-0.40186125211505441</v>
      </c>
      <c r="O37" s="7">
        <v>270530.35376813501</v>
      </c>
      <c r="Q37" s="3">
        <f t="shared" si="8"/>
        <v>9.8351323588736772</v>
      </c>
      <c r="R37" s="4">
        <f t="shared" si="5"/>
        <v>-0.54542547869312896</v>
      </c>
    </row>
    <row r="38" spans="1:18" ht="23.1" customHeight="1">
      <c r="A38" s="8">
        <v>2023</v>
      </c>
      <c r="C38" s="8">
        <v>1</v>
      </c>
      <c r="E38" s="7">
        <v>15976587.7950451</v>
      </c>
      <c r="G38" s="3">
        <f t="shared" si="6"/>
        <v>9.8840310493624184</v>
      </c>
      <c r="H38" s="4">
        <f t="shared" si="3"/>
        <v>0.45144935729906077</v>
      </c>
      <c r="J38" s="7">
        <v>33191</v>
      </c>
      <c r="L38" s="3">
        <f t="shared" si="7"/>
        <v>3.2218939511740041</v>
      </c>
      <c r="M38" s="4">
        <f t="shared" si="4"/>
        <v>0.69168461608470899</v>
      </c>
      <c r="O38" s="7">
        <v>270698.20618411701</v>
      </c>
      <c r="Q38" s="3">
        <f t="shared" si="8"/>
        <v>5.124392042762449</v>
      </c>
      <c r="R38" s="4">
        <f t="shared" si="5"/>
        <v>6.2045686794109933E-2</v>
      </c>
    </row>
    <row r="39" spans="1:18" ht="23.1" customHeight="1">
      <c r="C39" s="8">
        <v>2</v>
      </c>
      <c r="E39" s="7">
        <v>16722644.8477445</v>
      </c>
      <c r="G39" s="3">
        <f t="shared" si="6"/>
        <v>6.1763589469814972</v>
      </c>
      <c r="H39" s="4">
        <f t="shared" si="3"/>
        <v>4.6696895624407375</v>
      </c>
      <c r="J39" s="7">
        <v>33974</v>
      </c>
      <c r="L39" s="3">
        <f t="shared" si="7"/>
        <v>3.475162184387659</v>
      </c>
      <c r="M39" s="4">
        <f t="shared" si="4"/>
        <v>2.3590732427465344</v>
      </c>
      <c r="O39" s="7">
        <v>278644.56880512298</v>
      </c>
      <c r="Q39" s="3">
        <f t="shared" si="8"/>
        <v>5.0841376722882803</v>
      </c>
      <c r="R39" s="4">
        <f t="shared" si="5"/>
        <v>2.9355061982203168</v>
      </c>
    </row>
    <row r="40" spans="1:18" ht="23.1" customHeight="1">
      <c r="C40" s="8">
        <v>3</v>
      </c>
      <c r="E40" s="7">
        <v>17358360.747293301</v>
      </c>
      <c r="G40" s="3">
        <f t="shared" si="6"/>
        <v>7.7186043428351114</v>
      </c>
      <c r="H40" s="4">
        <f t="shared" si="3"/>
        <v>3.8015272424717139</v>
      </c>
      <c r="J40" s="7">
        <v>34929</v>
      </c>
      <c r="L40" s="3">
        <f t="shared" si="7"/>
        <v>5.5384336475706952</v>
      </c>
      <c r="M40" s="4">
        <f t="shared" si="4"/>
        <v>2.8109730970742319</v>
      </c>
      <c r="O40" s="7">
        <v>286365.91828085599</v>
      </c>
      <c r="Q40" s="3">
        <f t="shared" si="8"/>
        <v>5.2761738685919157</v>
      </c>
      <c r="R40" s="4">
        <f t="shared" si="5"/>
        <v>2.7710389292149085</v>
      </c>
    </row>
    <row r="41" spans="1:18" ht="23.1" customHeight="1">
      <c r="C41" s="8">
        <v>4</v>
      </c>
      <c r="E41" s="7">
        <v>17158613.847593699</v>
      </c>
      <c r="G41" s="3">
        <f t="shared" si="6"/>
        <v>7.8833385491462682</v>
      </c>
      <c r="H41" s="4">
        <f t="shared" si="3"/>
        <v>-1.1507244411356532</v>
      </c>
      <c r="J41" s="7">
        <v>34511</v>
      </c>
      <c r="L41" s="3">
        <f t="shared" si="7"/>
        <v>4.6961744986803389</v>
      </c>
      <c r="M41" s="4">
        <f t="shared" si="4"/>
        <v>-1.196713332760746</v>
      </c>
      <c r="O41" s="7">
        <v>282499.54053425201</v>
      </c>
      <c r="Q41" s="3">
        <f t="shared" si="8"/>
        <v>4.4243415200556413</v>
      </c>
      <c r="R41" s="4">
        <f t="shared" si="5"/>
        <v>-1.350152898716106</v>
      </c>
    </row>
    <row r="42" spans="1:18" ht="23.1" customHeight="1">
      <c r="A42" s="8">
        <v>2024</v>
      </c>
      <c r="C42" s="8">
        <v>1</v>
      </c>
      <c r="E42" s="7">
        <v>16667184.394907201</v>
      </c>
      <c r="G42" s="3">
        <f t="shared" si="6"/>
        <v>4.322553781329197</v>
      </c>
      <c r="H42" s="4">
        <f t="shared" si="3"/>
        <v>-2.8640393510307671</v>
      </c>
      <c r="J42" s="7">
        <v>34407</v>
      </c>
      <c r="L42" s="3">
        <f t="shared" si="7"/>
        <v>3.6636437588502879</v>
      </c>
      <c r="M42" s="4">
        <f t="shared" si="4"/>
        <v>-0.30135319173596464</v>
      </c>
      <c r="O42" s="7">
        <v>282236.83054823498</v>
      </c>
      <c r="Q42" s="3">
        <f t="shared" si="8"/>
        <v>4.262541864156244</v>
      </c>
      <c r="R42" s="4">
        <f t="shared" si="5"/>
        <v>-9.2994836565118977E-2</v>
      </c>
    </row>
    <row r="43" spans="1:18" ht="23.1" customHeight="1">
      <c r="C43" s="8">
        <v>2</v>
      </c>
      <c r="E43" s="7">
        <v>17742593.378874801</v>
      </c>
      <c r="G43" s="3">
        <f t="shared" si="6"/>
        <v>6.0992058398457782</v>
      </c>
      <c r="H43" s="4">
        <f t="shared" si="3"/>
        <v>6.4522534729753112</v>
      </c>
      <c r="J43" s="7">
        <v>35650</v>
      </c>
      <c r="L43" s="3">
        <f t="shared" si="7"/>
        <v>4.9331841996821169</v>
      </c>
      <c r="M43" s="4">
        <f t="shared" si="4"/>
        <v>3.6126369634086108</v>
      </c>
      <c r="O43" s="7">
        <v>291699.65288173698</v>
      </c>
      <c r="Q43" s="3">
        <f t="shared" si="8"/>
        <v>4.6852103138405043</v>
      </c>
      <c r="R43" s="4">
        <f t="shared" si="5"/>
        <v>3.3527949967127935</v>
      </c>
    </row>
    <row r="44" spans="1:18" ht="23.1" customHeight="1">
      <c r="C44" s="8">
        <v>3</v>
      </c>
      <c r="E44" s="7">
        <v>18484104.476251699</v>
      </c>
      <c r="G44" s="3">
        <f t="shared" si="6"/>
        <v>6.4853112880139729</v>
      </c>
      <c r="H44" s="4">
        <f t="shared" si="3"/>
        <v>4.1792712121767828</v>
      </c>
      <c r="J44" s="7">
        <v>36185</v>
      </c>
      <c r="L44" s="3">
        <f t="shared" si="7"/>
        <v>3.5958658993959114</v>
      </c>
      <c r="M44" s="4">
        <f t="shared" si="4"/>
        <v>1.5007012622720861</v>
      </c>
      <c r="O44" s="7">
        <v>300121.13210706302</v>
      </c>
      <c r="Q44" s="3">
        <f t="shared" si="8"/>
        <v>4.8033697266713471</v>
      </c>
      <c r="R44" s="4">
        <f t="shared" si="5"/>
        <v>2.8870377945702685</v>
      </c>
    </row>
    <row r="45" spans="1:18" ht="23.1" customHeight="1">
      <c r="C45" s="8">
        <v>4</v>
      </c>
      <c r="E45" s="7">
        <v>19194230.135803282</v>
      </c>
      <c r="G45" s="3">
        <f t="shared" si="6"/>
        <v>11.863524095188227</v>
      </c>
      <c r="H45" s="4">
        <f t="shared" si="3"/>
        <v>3.8418180359451437</v>
      </c>
      <c r="J45" s="7">
        <v>36294</v>
      </c>
      <c r="L45" s="3">
        <f t="shared" si="7"/>
        <v>5.1664686621656797</v>
      </c>
      <c r="M45" s="4">
        <f t="shared" si="4"/>
        <v>0.3012297913500106</v>
      </c>
      <c r="O45" s="7">
        <v>303228.17973797227</v>
      </c>
      <c r="Q45" s="3">
        <f t="shared" si="8"/>
        <v>7.3375833335937779</v>
      </c>
      <c r="R45" s="4">
        <f t="shared" si="5"/>
        <v>1.0352645310563569</v>
      </c>
    </row>
    <row r="46" spans="1:18" ht="23.1" customHeight="1">
      <c r="A46" s="8">
        <v>2025</v>
      </c>
      <c r="C46" s="62">
        <v>1</v>
      </c>
      <c r="E46" s="7">
        <v>18044231.513715338</v>
      </c>
      <c r="G46" s="3">
        <f t="shared" si="6"/>
        <v>8.2620260637957799</v>
      </c>
      <c r="H46" s="4">
        <f t="shared" si="3"/>
        <v>-5.9913766478335351</v>
      </c>
      <c r="J46" s="7">
        <v>36183</v>
      </c>
      <c r="L46" s="3">
        <f t="shared" si="7"/>
        <v>5.1617403435347375</v>
      </c>
      <c r="M46" s="4">
        <f t="shared" si="4"/>
        <v>-0.30583567531823341</v>
      </c>
      <c r="O46" s="7">
        <v>302069.58448899665</v>
      </c>
      <c r="Q46" s="3">
        <f t="shared" si="8"/>
        <v>7.0269900289899212</v>
      </c>
      <c r="R46" s="4">
        <f t="shared" si="5"/>
        <v>-0.38208693201825517</v>
      </c>
    </row>
    <row r="47" spans="1:18" ht="23.1" customHeight="1">
      <c r="A47" s="61"/>
      <c r="B47" s="13"/>
      <c r="C47" s="61">
        <v>2</v>
      </c>
      <c r="D47" s="13"/>
      <c r="E47" s="64">
        <v>18938025.137327407</v>
      </c>
      <c r="F47" s="13"/>
      <c r="G47" s="65">
        <f t="shared" si="6"/>
        <v>6.7376382523422151</v>
      </c>
      <c r="H47" s="4">
        <f t="shared" si="3"/>
        <v>4.9533482372618565</v>
      </c>
      <c r="I47" s="13"/>
      <c r="J47" s="64">
        <v>36892</v>
      </c>
      <c r="K47" s="13"/>
      <c r="L47" s="65">
        <f t="shared" si="7"/>
        <v>3.4838709677419422</v>
      </c>
      <c r="M47" s="4">
        <f t="shared" si="4"/>
        <v>1.9594837354558692</v>
      </c>
      <c r="N47" s="13"/>
      <c r="O47" s="64">
        <v>306708.61147493444</v>
      </c>
      <c r="P47" s="66"/>
      <c r="Q47" s="65">
        <f t="shared" si="8"/>
        <v>5.1453467444757317</v>
      </c>
      <c r="R47" s="4">
        <f t="shared" si="5"/>
        <v>1.5357477959210941</v>
      </c>
    </row>
    <row r="48" spans="1:18" ht="23.1" customHeight="1">
      <c r="A48" s="70"/>
      <c r="B48" s="13"/>
      <c r="C48" s="70">
        <v>3</v>
      </c>
      <c r="D48" s="13"/>
      <c r="E48" s="64">
        <v>19665210.024783924</v>
      </c>
      <c r="F48" s="13"/>
      <c r="G48" s="65">
        <f>(E48/E44-1)*100</f>
        <v>6.3898445826775285</v>
      </c>
      <c r="H48" s="4">
        <f>(E48/E47-1)*100</f>
        <v>3.8398137196640203</v>
      </c>
      <c r="I48" s="13"/>
      <c r="J48" s="64">
        <v>37065</v>
      </c>
      <c r="K48" s="13"/>
      <c r="L48" s="65">
        <f t="shared" ref="L48:L49" si="9">(J48/J44-1)*100</f>
        <v>2.4319469393395021</v>
      </c>
      <c r="M48" s="4">
        <f t="shared" ref="M48:M49" si="10">(J48/J47-1)*100</f>
        <v>0.46893635476525919</v>
      </c>
      <c r="N48" s="13"/>
      <c r="O48" s="64">
        <v>314550.75384718319</v>
      </c>
      <c r="P48" s="66"/>
      <c r="Q48" s="65">
        <f t="shared" ref="Q48:Q49" si="11">(O48/O44-1)*100</f>
        <v>4.8079325966865483</v>
      </c>
      <c r="R48" s="4">
        <f t="shared" ref="R48:R49" si="12">(O48/O47-1)*100</f>
        <v>2.5568706188380474</v>
      </c>
    </row>
    <row r="49" spans="1:18" ht="23.1" customHeight="1" thickBot="1">
      <c r="A49" s="27"/>
      <c r="B49" s="23"/>
      <c r="C49" s="27" t="s">
        <v>121</v>
      </c>
      <c r="D49" s="23"/>
      <c r="E49" s="24">
        <v>20157871.776651595</v>
      </c>
      <c r="F49" s="23"/>
      <c r="G49" s="32">
        <f>(E49/E45-1)*100</f>
        <v>5.020475601419494</v>
      </c>
      <c r="H49" s="33">
        <f>(E49/E48-1)*100</f>
        <v>2.505245310102322</v>
      </c>
      <c r="I49" s="23"/>
      <c r="J49" s="24">
        <v>37006</v>
      </c>
      <c r="K49" s="23"/>
      <c r="L49" s="32">
        <f t="shared" si="9"/>
        <v>1.9617567642034484</v>
      </c>
      <c r="M49" s="33">
        <f t="shared" si="10"/>
        <v>-0.15917981923647684</v>
      </c>
      <c r="N49" s="23"/>
      <c r="O49" s="24">
        <v>317448.79405988299</v>
      </c>
      <c r="P49" s="25"/>
      <c r="Q49" s="32">
        <f t="shared" si="11"/>
        <v>4.6897403579704067</v>
      </c>
      <c r="R49" s="33">
        <f t="shared" si="12"/>
        <v>0.92132674210907428</v>
      </c>
    </row>
  </sheetData>
  <sheetProtection algorithmName="SHA-512" hashValue="JFtyFqHBqA47fL7MIKdWbq9llXmuM6EalKR4zZn9ZEBpDwltsyM1rvkRQJ2bOM/R55y9YCU1ESz/77nfOES2Uw==" saltValue="JJ3sUPT9ROj7NrEjmq6nKA==" spinCount="100000" sheet="1" formatCells="0" formatColumns="0" formatRows="0" insertColumns="0" insertRows="0" insertHyperlinks="0" deleteColumns="0" deleteRows="0" sort="0" autoFilter="0" pivotTables="0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41</vt:i4>
      </vt:variant>
    </vt:vector>
  </HeadingPairs>
  <TitlesOfParts>
    <vt:vector size="82" baseType="lpstr">
      <vt:lpstr>J1 Perkhidmatan</vt:lpstr>
      <vt:lpstr>J2 Segmen 1</vt:lpstr>
      <vt:lpstr>J2 Segmen 2</vt:lpstr>
      <vt:lpstr>J2 Segmen 3</vt:lpstr>
      <vt:lpstr>J2 Segmen 4</vt:lpstr>
      <vt:lpstr>J3-DT</vt:lpstr>
      <vt:lpstr>J3-Borong</vt:lpstr>
      <vt:lpstr>J3-B1</vt:lpstr>
      <vt:lpstr>J3-B2</vt:lpstr>
      <vt:lpstr>J3-B3</vt:lpstr>
      <vt:lpstr>J3-B4</vt:lpstr>
      <vt:lpstr>J3-B5</vt:lpstr>
      <vt:lpstr>J3-B6</vt:lpstr>
      <vt:lpstr>J3-B7</vt:lpstr>
      <vt:lpstr>J3-Runcit</vt:lpstr>
      <vt:lpstr>J3-R1</vt:lpstr>
      <vt:lpstr>J3-R2</vt:lpstr>
      <vt:lpstr>J3-R3</vt:lpstr>
      <vt:lpstr>J3-R4</vt:lpstr>
      <vt:lpstr>J3-R5</vt:lpstr>
      <vt:lpstr>J3-R6</vt:lpstr>
      <vt:lpstr>J3-R7</vt:lpstr>
      <vt:lpstr>J3-R8</vt:lpstr>
      <vt:lpstr>J3-R9</vt:lpstr>
      <vt:lpstr>J3-KMotor</vt:lpstr>
      <vt:lpstr>J3-KM1</vt:lpstr>
      <vt:lpstr>J3-KM2</vt:lpstr>
      <vt:lpstr>J3-KM3</vt:lpstr>
      <vt:lpstr>J3-KM4</vt:lpstr>
      <vt:lpstr>J3-MK</vt:lpstr>
      <vt:lpstr>J3-Trans</vt:lpstr>
      <vt:lpstr>J3-F&amp;B</vt:lpstr>
      <vt:lpstr>J3-Prof</vt:lpstr>
      <vt:lpstr>J3-Health</vt:lpstr>
      <vt:lpstr>J3-Edu</vt:lpstr>
      <vt:lpstr>J3-Accom</vt:lpstr>
      <vt:lpstr>J3-Recreation</vt:lpstr>
      <vt:lpstr>J3-R-Estate</vt:lpstr>
      <vt:lpstr>J3-PL</vt:lpstr>
      <vt:lpstr>J3-PKS</vt:lpstr>
      <vt:lpstr>J4</vt:lpstr>
      <vt:lpstr>'J1 Perkhidmatan'!Print_Area</vt:lpstr>
      <vt:lpstr>'J2 Segmen 1'!Print_Area</vt:lpstr>
      <vt:lpstr>'J2 Segmen 2'!Print_Area</vt:lpstr>
      <vt:lpstr>'J2 Segmen 3'!Print_Area</vt:lpstr>
      <vt:lpstr>'J2 Segmen 4'!Print_Area</vt:lpstr>
      <vt:lpstr>'J3-Accom'!Print_Area</vt:lpstr>
      <vt:lpstr>'J3-B1'!Print_Area</vt:lpstr>
      <vt:lpstr>'J3-B2'!Print_Area</vt:lpstr>
      <vt:lpstr>'J3-B3'!Print_Area</vt:lpstr>
      <vt:lpstr>'J3-B4'!Print_Area</vt:lpstr>
      <vt:lpstr>'J3-B5'!Print_Area</vt:lpstr>
      <vt:lpstr>'J3-B6'!Print_Area</vt:lpstr>
      <vt:lpstr>'J3-B7'!Print_Area</vt:lpstr>
      <vt:lpstr>'J3-Borong'!Print_Area</vt:lpstr>
      <vt:lpstr>'J3-DT'!Print_Area</vt:lpstr>
      <vt:lpstr>'J3-Edu'!Print_Area</vt:lpstr>
      <vt:lpstr>'J3-F&amp;B'!Print_Area</vt:lpstr>
      <vt:lpstr>'J3-Health'!Print_Area</vt:lpstr>
      <vt:lpstr>'J3-KM1'!Print_Area</vt:lpstr>
      <vt:lpstr>'J3-KM2'!Print_Area</vt:lpstr>
      <vt:lpstr>'J3-KM3'!Print_Area</vt:lpstr>
      <vt:lpstr>'J3-KM4'!Print_Area</vt:lpstr>
      <vt:lpstr>'J3-KMotor'!Print_Area</vt:lpstr>
      <vt:lpstr>'J3-MK'!Print_Area</vt:lpstr>
      <vt:lpstr>'J3-PKS'!Print_Area</vt:lpstr>
      <vt:lpstr>'J3-PL'!Print_Area</vt:lpstr>
      <vt:lpstr>'J3-Prof'!Print_Area</vt:lpstr>
      <vt:lpstr>'J3-R1'!Print_Area</vt:lpstr>
      <vt:lpstr>'J3-R2'!Print_Area</vt:lpstr>
      <vt:lpstr>'J3-R3'!Print_Area</vt:lpstr>
      <vt:lpstr>'J3-R4'!Print_Area</vt:lpstr>
      <vt:lpstr>'J3-R5'!Print_Area</vt:lpstr>
      <vt:lpstr>'J3-R6'!Print_Area</vt:lpstr>
      <vt:lpstr>'J3-R7'!Print_Area</vt:lpstr>
      <vt:lpstr>'J3-R8'!Print_Area</vt:lpstr>
      <vt:lpstr>'J3-R9'!Print_Area</vt:lpstr>
      <vt:lpstr>'J3-Recreation'!Print_Area</vt:lpstr>
      <vt:lpstr>'J3-R-Estate'!Print_Area</vt:lpstr>
      <vt:lpstr>'J3-Runcit'!Print_Area</vt:lpstr>
      <vt:lpstr>'J3-Trans'!Print_Area</vt:lpstr>
      <vt:lpstr>'J4'!Print_Area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Norizayati Ngah</dc:creator>
  <cp:lastModifiedBy>Asma Alias</cp:lastModifiedBy>
  <cp:lastPrinted>2026-02-10T01:10:52Z</cp:lastPrinted>
  <dcterms:created xsi:type="dcterms:W3CDTF">2025-07-17T01:21:14Z</dcterms:created>
  <dcterms:modified xsi:type="dcterms:W3CDTF">2026-02-10T01:12:17Z</dcterms:modified>
</cp:coreProperties>
</file>