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inie Pcs\Ainie 2022\November 2022\Bulletin\"/>
    </mc:Choice>
  </mc:AlternateContent>
  <xr:revisionPtr revIDLastSave="0" documentId="13_ncr:1_{AE8D2913-268B-4D57-87CC-045FD3187910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4" r:id="rId4"/>
    <sheet name="Appendix vi" sheetId="5" r:id="rId5"/>
  </sheets>
  <definedNames>
    <definedName name="_xlnm.Print_Area" localSheetId="1">'Appendix ii-iii'!$A$1:$L$75</definedName>
    <definedName name="_xlnm.Print_Area" localSheetId="4">'Appendix vi'!$A$1:$L$31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I16" i="2"/>
  <c r="J16" i="2"/>
  <c r="K16" i="2"/>
  <c r="L16" i="2"/>
  <c r="H100" i="2" l="1"/>
  <c r="I100" i="2"/>
  <c r="J100" i="2"/>
  <c r="K100" i="2"/>
  <c r="L100" i="2"/>
  <c r="G16" i="2" l="1"/>
  <c r="C59" i="2"/>
  <c r="D59" i="2"/>
  <c r="E59" i="2"/>
  <c r="F59" i="2"/>
  <c r="B59" i="2"/>
  <c r="H99" i="2"/>
  <c r="I99" i="2"/>
  <c r="J99" i="2"/>
  <c r="K99" i="2"/>
  <c r="L99" i="2"/>
  <c r="G14" i="5" l="1"/>
  <c r="H14" i="5" s="1"/>
  <c r="H59" i="2" l="1"/>
  <c r="I59" i="2"/>
  <c r="J59" i="2"/>
  <c r="K59" i="2"/>
  <c r="L59" i="2"/>
  <c r="H98" i="2"/>
  <c r="I98" i="2"/>
  <c r="J98" i="2"/>
  <c r="K98" i="2"/>
  <c r="L98" i="2"/>
  <c r="C73" i="7" l="1"/>
  <c r="D73" i="7"/>
  <c r="E73" i="7"/>
  <c r="H58" i="2"/>
  <c r="I58" i="2"/>
  <c r="J58" i="2"/>
  <c r="K58" i="2"/>
  <c r="L58" i="2"/>
  <c r="I57" i="2"/>
  <c r="J57" i="2"/>
  <c r="K57" i="2"/>
  <c r="L57" i="2"/>
  <c r="H57" i="2"/>
  <c r="H96" i="2"/>
  <c r="I96" i="2"/>
  <c r="J96" i="2"/>
  <c r="K96" i="2"/>
  <c r="L96" i="2"/>
  <c r="H97" i="2"/>
  <c r="I97" i="2"/>
  <c r="J97" i="2"/>
  <c r="K97" i="2"/>
  <c r="L97" i="2"/>
  <c r="N14" i="5" l="1"/>
  <c r="K8" i="5"/>
  <c r="J8" i="5"/>
  <c r="K5" i="5"/>
  <c r="J5" i="5"/>
  <c r="E15" i="5" l="1"/>
  <c r="D15" i="5"/>
  <c r="C15" i="5"/>
  <c r="G58" i="7" l="1"/>
  <c r="H58" i="7" s="1"/>
  <c r="G59" i="7"/>
  <c r="L58" i="7"/>
  <c r="L59" i="7"/>
  <c r="F58" i="7"/>
  <c r="F59" i="7"/>
  <c r="F75" i="7"/>
  <c r="L14" i="7"/>
  <c r="L15" i="7"/>
  <c r="L16" i="7"/>
  <c r="L17" i="7"/>
  <c r="L18" i="7"/>
  <c r="L19" i="7"/>
  <c r="L20" i="7"/>
  <c r="L21" i="7"/>
  <c r="F14" i="7"/>
  <c r="G14" i="7"/>
  <c r="H14" i="7" s="1"/>
  <c r="F15" i="7"/>
  <c r="G15" i="7"/>
  <c r="H15" i="7" s="1"/>
  <c r="F16" i="7"/>
  <c r="G16" i="7"/>
  <c r="H16" i="7" s="1"/>
  <c r="F17" i="7"/>
  <c r="G17" i="7"/>
  <c r="H17" i="7" s="1"/>
  <c r="F18" i="7"/>
  <c r="G18" i="7"/>
  <c r="H18" i="7" s="1"/>
  <c r="H95" i="2" l="1"/>
  <c r="I95" i="2"/>
  <c r="J95" i="2"/>
  <c r="K95" i="2"/>
  <c r="L95" i="2"/>
  <c r="H90" i="2"/>
  <c r="I90" i="2"/>
  <c r="J90" i="2"/>
  <c r="K90" i="2"/>
  <c r="L90" i="2"/>
  <c r="H91" i="2"/>
  <c r="I91" i="2"/>
  <c r="J91" i="2"/>
  <c r="K91" i="2"/>
  <c r="L91" i="2"/>
  <c r="H92" i="2"/>
  <c r="I92" i="2"/>
  <c r="J92" i="2"/>
  <c r="K92" i="2"/>
  <c r="L92" i="2"/>
  <c r="H93" i="2"/>
  <c r="I93" i="2"/>
  <c r="J93" i="2"/>
  <c r="K93" i="2"/>
  <c r="L93" i="2"/>
  <c r="H94" i="2"/>
  <c r="I94" i="2"/>
  <c r="J94" i="2"/>
  <c r="K94" i="2"/>
  <c r="L94" i="2"/>
  <c r="L43" i="7" l="1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B40" i="2" l="1"/>
  <c r="G28" i="5" l="1"/>
  <c r="H28" i="5" s="1"/>
  <c r="G6" i="5"/>
  <c r="H6" i="5" s="1"/>
  <c r="G7" i="5"/>
  <c r="H7" i="5" s="1"/>
  <c r="G9" i="5"/>
  <c r="H9" i="5" s="1"/>
  <c r="G10" i="5"/>
  <c r="H10" i="5" s="1"/>
  <c r="G11" i="5"/>
  <c r="H11" i="5" s="1"/>
  <c r="G12" i="5"/>
  <c r="H12" i="5" s="1"/>
  <c r="G13" i="5"/>
  <c r="H13" i="5" s="1"/>
  <c r="G16" i="5"/>
  <c r="G17" i="5"/>
  <c r="H17" i="5" s="1"/>
  <c r="G18" i="5"/>
  <c r="H18" i="5" s="1"/>
  <c r="G20" i="5"/>
  <c r="H20" i="5" s="1"/>
  <c r="G21" i="5"/>
  <c r="H21" i="5" s="1"/>
  <c r="G22" i="5"/>
  <c r="H22" i="5" s="1"/>
  <c r="G23" i="5"/>
  <c r="H23" i="5" s="1"/>
  <c r="G24" i="5"/>
  <c r="H24" i="5" s="1"/>
  <c r="G25" i="5"/>
  <c r="H25" i="5" s="1"/>
  <c r="G26" i="5"/>
  <c r="H26" i="5" s="1"/>
  <c r="G27" i="5"/>
  <c r="H27" i="5" s="1"/>
  <c r="G30" i="5"/>
  <c r="H30" i="5" s="1"/>
  <c r="K19" i="5"/>
  <c r="J19" i="5"/>
  <c r="D19" i="5"/>
  <c r="E19" i="5"/>
  <c r="C19" i="5"/>
  <c r="K15" i="5"/>
  <c r="J15" i="5"/>
  <c r="D8" i="5"/>
  <c r="E8" i="5"/>
  <c r="C8" i="5"/>
  <c r="D5" i="5"/>
  <c r="E5" i="5"/>
  <c r="C5" i="5"/>
  <c r="C29" i="5" l="1"/>
  <c r="C31" i="5" s="1"/>
  <c r="J29" i="5"/>
  <c r="J31" i="5" s="1"/>
  <c r="K29" i="5"/>
  <c r="K31" i="5" s="1"/>
  <c r="D29" i="5"/>
  <c r="D31" i="5" s="1"/>
  <c r="E29" i="5"/>
  <c r="H16" i="5"/>
  <c r="I16" i="5" s="1"/>
  <c r="G8" i="5"/>
  <c r="H8" i="5" s="1"/>
  <c r="G5" i="5"/>
  <c r="H5" i="5" s="1"/>
  <c r="G15" i="5"/>
  <c r="H15" i="5" s="1"/>
  <c r="G19" i="5"/>
  <c r="H19" i="5" s="1"/>
  <c r="C40" i="2"/>
  <c r="D40" i="2"/>
  <c r="E40" i="2"/>
  <c r="F40" i="2"/>
  <c r="L16" i="5" l="1"/>
  <c r="L14" i="5"/>
  <c r="L30" i="5"/>
  <c r="L18" i="5"/>
  <c r="L6" i="5"/>
  <c r="L21" i="5"/>
  <c r="L19" i="5"/>
  <c r="L17" i="5"/>
  <c r="L28" i="5"/>
  <c r="L10" i="5"/>
  <c r="L20" i="5"/>
  <c r="L25" i="5"/>
  <c r="L22" i="5"/>
  <c r="L8" i="5"/>
  <c r="L27" i="5"/>
  <c r="L15" i="5"/>
  <c r="L26" i="5"/>
  <c r="L13" i="5"/>
  <c r="L11" i="5"/>
  <c r="L9" i="5"/>
  <c r="L31" i="5"/>
  <c r="L24" i="5"/>
  <c r="L12" i="5"/>
  <c r="L7" i="5"/>
  <c r="L23" i="5"/>
  <c r="L5" i="5"/>
  <c r="L29" i="5"/>
  <c r="E31" i="5"/>
  <c r="G29" i="5"/>
  <c r="H29" i="5" s="1"/>
  <c r="H87" i="2"/>
  <c r="I87" i="2"/>
  <c r="J87" i="2"/>
  <c r="K87" i="2"/>
  <c r="L87" i="2"/>
  <c r="F27" i="5" l="1"/>
  <c r="F25" i="5"/>
  <c r="F23" i="5"/>
  <c r="F21" i="5"/>
  <c r="F20" i="5"/>
  <c r="F26" i="5"/>
  <c r="F24" i="5"/>
  <c r="F18" i="5"/>
  <c r="F22" i="5"/>
  <c r="F13" i="5"/>
  <c r="F14" i="5"/>
  <c r="F10" i="5"/>
  <c r="F11" i="5"/>
  <c r="F12" i="5"/>
  <c r="F9" i="5"/>
  <c r="F16" i="5"/>
  <c r="F15" i="5"/>
  <c r="F28" i="5"/>
  <c r="F19" i="5"/>
  <c r="F17" i="5"/>
  <c r="F30" i="5"/>
  <c r="F31" i="5"/>
  <c r="F29" i="5"/>
  <c r="G31" i="5"/>
  <c r="H31" i="5" s="1"/>
  <c r="F8" i="5"/>
  <c r="F6" i="5"/>
  <c r="F7" i="5"/>
  <c r="F5" i="5"/>
  <c r="H86" i="2"/>
  <c r="I86" i="2"/>
  <c r="J86" i="2"/>
  <c r="K86" i="2"/>
  <c r="L86" i="2"/>
  <c r="H85" i="2" l="1"/>
  <c r="I85" i="2"/>
  <c r="J85" i="2"/>
  <c r="K85" i="2"/>
  <c r="L85" i="2"/>
  <c r="H84" i="2" l="1"/>
  <c r="I84" i="2"/>
  <c r="J84" i="2"/>
  <c r="K84" i="2"/>
  <c r="L84" i="2"/>
  <c r="C39" i="2" l="1"/>
  <c r="D39" i="2"/>
  <c r="E39" i="2"/>
  <c r="F39" i="2"/>
  <c r="B39" i="2"/>
  <c r="H83" i="2" l="1"/>
  <c r="I83" i="2"/>
  <c r="J83" i="2"/>
  <c r="K83" i="2"/>
  <c r="L83" i="2"/>
  <c r="F44" i="7" l="1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43" i="7"/>
  <c r="L75" i="7"/>
  <c r="K73" i="7"/>
  <c r="K74" i="7" s="1"/>
  <c r="L74" i="7" s="1"/>
  <c r="J73" i="7"/>
  <c r="J74" i="7" s="1"/>
  <c r="G75" i="7"/>
  <c r="H75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G62" i="7"/>
  <c r="H62" i="7" s="1"/>
  <c r="G61" i="7"/>
  <c r="H61" i="7" s="1"/>
  <c r="G60" i="7"/>
  <c r="H60" i="7" s="1"/>
  <c r="H59" i="7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G45" i="7"/>
  <c r="H45" i="7" s="1"/>
  <c r="G44" i="7"/>
  <c r="H44" i="7" s="1"/>
  <c r="G43" i="7"/>
  <c r="H43" i="7" s="1"/>
  <c r="E74" i="7"/>
  <c r="F74" i="7" s="1"/>
  <c r="D74" i="7"/>
  <c r="C74" i="7"/>
  <c r="L37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13" i="7"/>
  <c r="L12" i="7"/>
  <c r="L11" i="7"/>
  <c r="L10" i="7"/>
  <c r="L9" i="7"/>
  <c r="L8" i="7"/>
  <c r="L7" i="7"/>
  <c r="L6" i="7"/>
  <c r="L5" i="7"/>
  <c r="F6" i="7"/>
  <c r="F7" i="7"/>
  <c r="F8" i="7"/>
  <c r="F9" i="7"/>
  <c r="F10" i="7"/>
  <c r="F11" i="7"/>
  <c r="F12" i="7"/>
  <c r="F13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7" i="7"/>
  <c r="F5" i="7"/>
  <c r="J35" i="7"/>
  <c r="K35" i="7"/>
  <c r="L35" i="7" s="1"/>
  <c r="G74" i="7" l="1"/>
  <c r="H74" i="7" s="1"/>
  <c r="F73" i="7"/>
  <c r="G73" i="7"/>
  <c r="H73" i="7" s="1"/>
  <c r="L73" i="7"/>
  <c r="K36" i="7"/>
  <c r="L36" i="7" s="1"/>
  <c r="J36" i="7"/>
  <c r="D35" i="7"/>
  <c r="D36" i="7" s="1"/>
  <c r="E35" i="7"/>
  <c r="C35" i="7"/>
  <c r="C36" i="7" s="1"/>
  <c r="G37" i="7"/>
  <c r="H37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3" i="7"/>
  <c r="H13" i="7" s="1"/>
  <c r="G12" i="7"/>
  <c r="H12" i="7" s="1"/>
  <c r="G11" i="7"/>
  <c r="H11" i="7" s="1"/>
  <c r="G10" i="7"/>
  <c r="H10" i="7" s="1"/>
  <c r="G9" i="7"/>
  <c r="H9" i="7" s="1"/>
  <c r="G8" i="7"/>
  <c r="H8" i="7" s="1"/>
  <c r="G7" i="7"/>
  <c r="H7" i="7" s="1"/>
  <c r="G6" i="7"/>
  <c r="H6" i="7" s="1"/>
  <c r="G5" i="7"/>
  <c r="H5" i="7" s="1"/>
  <c r="E36" i="7" l="1"/>
  <c r="F36" i="7" s="1"/>
  <c r="F35" i="7"/>
  <c r="G35" i="7"/>
  <c r="H35" i="7" s="1"/>
  <c r="G36" i="7" l="1"/>
  <c r="H36" i="7" s="1"/>
  <c r="H82" i="2"/>
  <c r="I82" i="2"/>
  <c r="J82" i="2"/>
  <c r="K82" i="2"/>
  <c r="L82" i="2"/>
  <c r="C38" i="2" l="1"/>
  <c r="D38" i="2"/>
  <c r="E38" i="2"/>
  <c r="F38" i="2"/>
  <c r="B38" i="2"/>
  <c r="H81" i="2"/>
  <c r="I81" i="2"/>
  <c r="J81" i="2"/>
  <c r="K81" i="2"/>
  <c r="L81" i="2"/>
  <c r="C37" i="2" l="1"/>
  <c r="D37" i="2"/>
  <c r="E37" i="2"/>
  <c r="F37" i="2"/>
  <c r="B37" i="2"/>
  <c r="H79" i="2"/>
  <c r="I79" i="2"/>
  <c r="J79" i="2"/>
  <c r="K79" i="2"/>
  <c r="H80" i="2"/>
  <c r="I80" i="2"/>
  <c r="J80" i="2"/>
  <c r="K80" i="2"/>
  <c r="L80" i="2"/>
  <c r="L78" i="2" l="1"/>
  <c r="K78" i="2"/>
  <c r="J78" i="2"/>
  <c r="I78" i="2"/>
  <c r="H78" i="2"/>
  <c r="J77" i="2"/>
  <c r="I77" i="2"/>
  <c r="H77" i="2"/>
  <c r="L77" i="2"/>
  <c r="K77" i="2"/>
  <c r="J76" i="2"/>
  <c r="I76" i="2"/>
  <c r="H76" i="2"/>
  <c r="L76" i="2"/>
  <c r="K76" i="2"/>
  <c r="L73" i="2"/>
  <c r="K73" i="2"/>
  <c r="J73" i="2"/>
  <c r="I73" i="2"/>
  <c r="H73" i="2"/>
  <c r="J72" i="2"/>
  <c r="I72" i="2"/>
  <c r="H72" i="2"/>
  <c r="L72" i="2"/>
  <c r="K72" i="2"/>
  <c r="L71" i="2"/>
  <c r="K71" i="2"/>
  <c r="J71" i="2"/>
  <c r="I71" i="2"/>
  <c r="H71" i="2"/>
  <c r="J70" i="2"/>
  <c r="I70" i="2"/>
  <c r="H70" i="2"/>
  <c r="L70" i="2"/>
  <c r="K70" i="2"/>
  <c r="L69" i="2"/>
  <c r="J69" i="2"/>
  <c r="I69" i="2"/>
  <c r="H69" i="2"/>
  <c r="K69" i="2"/>
  <c r="K68" i="2"/>
  <c r="J68" i="2"/>
  <c r="I68" i="2"/>
  <c r="H68" i="2"/>
  <c r="L68" i="2"/>
  <c r="J67" i="2"/>
  <c r="I67" i="2"/>
  <c r="H67" i="2"/>
  <c r="L67" i="2"/>
  <c r="K67" i="2"/>
  <c r="L66" i="2"/>
  <c r="K66" i="2"/>
  <c r="J66" i="2"/>
  <c r="I66" i="2"/>
  <c r="H66" i="2"/>
  <c r="J65" i="2"/>
  <c r="I65" i="2"/>
  <c r="H65" i="2"/>
  <c r="K65" i="2"/>
  <c r="L64" i="2"/>
  <c r="K64" i="2"/>
  <c r="J64" i="2"/>
  <c r="I64" i="2"/>
  <c r="H64" i="2"/>
  <c r="J63" i="2"/>
  <c r="I63" i="2"/>
  <c r="H63" i="2"/>
  <c r="L63" i="2"/>
  <c r="K63" i="2"/>
  <c r="J62" i="2"/>
  <c r="I62" i="2"/>
  <c r="H62" i="2"/>
  <c r="L62" i="2"/>
  <c r="K62" i="2"/>
  <c r="D34" i="2"/>
  <c r="C34" i="2"/>
  <c r="B34" i="2"/>
  <c r="D33" i="2"/>
  <c r="C33" i="2"/>
  <c r="B33" i="2"/>
  <c r="H39" i="2" s="1"/>
  <c r="D32" i="2"/>
  <c r="C32" i="2"/>
  <c r="B32" i="2"/>
  <c r="H38" i="2" s="1"/>
  <c r="D31" i="2"/>
  <c r="J37" i="2" s="1"/>
  <c r="C31" i="2"/>
  <c r="I37" i="2" s="1"/>
  <c r="B31" i="2"/>
  <c r="H31" i="2" s="1"/>
  <c r="F28" i="2"/>
  <c r="E28" i="2"/>
  <c r="F27" i="2"/>
  <c r="E27" i="2"/>
  <c r="F26" i="2"/>
  <c r="E26" i="2"/>
  <c r="F25" i="2"/>
  <c r="E25" i="2"/>
  <c r="J12" i="2"/>
  <c r="I12" i="2"/>
  <c r="H12" i="2"/>
  <c r="F12" i="2"/>
  <c r="E12" i="2"/>
  <c r="F11" i="2"/>
  <c r="E11" i="2"/>
  <c r="F10" i="2"/>
  <c r="E10" i="2"/>
  <c r="F9" i="2"/>
  <c r="E9" i="2"/>
  <c r="F8" i="2"/>
  <c r="E8" i="2"/>
  <c r="F33" i="2" l="1"/>
  <c r="L39" i="2" s="1"/>
  <c r="H33" i="2"/>
  <c r="H34" i="2"/>
  <c r="H40" i="2"/>
  <c r="I34" i="2"/>
  <c r="I40" i="2"/>
  <c r="J34" i="2"/>
  <c r="J40" i="2"/>
  <c r="B13" i="2"/>
  <c r="H13" i="2" s="1"/>
  <c r="J33" i="2"/>
  <c r="J39" i="2"/>
  <c r="E33" i="2"/>
  <c r="K39" i="2" s="1"/>
  <c r="I32" i="2"/>
  <c r="I38" i="2"/>
  <c r="J32" i="2"/>
  <c r="J38" i="2"/>
  <c r="I33" i="2"/>
  <c r="I39" i="2"/>
  <c r="K12" i="2"/>
  <c r="L12" i="2"/>
  <c r="C13" i="2"/>
  <c r="I13" i="2" s="1"/>
  <c r="I31" i="2"/>
  <c r="F31" i="2"/>
  <c r="J31" i="2"/>
  <c r="F34" i="2"/>
  <c r="F32" i="2"/>
  <c r="H32" i="2"/>
  <c r="H37" i="2"/>
  <c r="E31" i="2"/>
  <c r="D13" i="2"/>
  <c r="J13" i="2" s="1"/>
  <c r="E32" i="2"/>
  <c r="E34" i="2"/>
  <c r="L33" i="2" l="1"/>
  <c r="K34" i="2"/>
  <c r="K40" i="2"/>
  <c r="K33" i="2"/>
  <c r="L34" i="2"/>
  <c r="L40" i="2"/>
  <c r="L32" i="2"/>
  <c r="L38" i="2"/>
  <c r="K32" i="2"/>
  <c r="K38" i="2"/>
  <c r="F13" i="2"/>
  <c r="L31" i="2"/>
  <c r="L37" i="2"/>
  <c r="K31" i="2"/>
  <c r="K37" i="2"/>
  <c r="E13" i="2"/>
  <c r="K13" i="2" l="1"/>
  <c r="L13" i="2"/>
</calcChain>
</file>

<file path=xl/sharedStrings.xml><?xml version="1.0" encoding="utf-8"?>
<sst xmlns="http://schemas.openxmlformats.org/spreadsheetml/2006/main" count="391" uniqueCount="188">
  <si>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</si>
  <si>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</si>
  <si>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</si>
  <si>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</si>
  <si>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</si>
  <si>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</si>
  <si>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</si>
  <si>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</si>
  <si>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</si>
  <si>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</si>
  <si>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</si>
  <si>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</si>
  <si>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</si>
  <si>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</si>
  <si>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</si>
  <si>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</si>
  <si>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</si>
  <si>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</si>
  <si>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</si>
  <si>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</si>
  <si>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</si>
  <si>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</si>
  <si>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</si>
  <si>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</si>
  <si>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</si>
  <si>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</si>
  <si>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</si>
  <si>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</si>
  <si>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</si>
  <si>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</si>
  <si>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</si>
  <si>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</si>
  <si>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</si>
  <si>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</si>
  <si>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</si>
  <si>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JADUAL  1 : EKSPORT, EKSPORT DOMESTIK, IMPORT, JUMLAH DAGANGAN DAN IMBANGAN DAGANGAN (RM JUTA)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</si>
  <si>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</si>
  <si>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</si>
  <si>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</si>
  <si>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</si>
  <si>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</si>
  <si>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</si>
  <si>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</si>
  <si>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</si>
  <si>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</si>
  <si>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</si>
  <si>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</si>
  <si>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</si>
  <si>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</si>
  <si>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</si>
  <si>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</si>
  <si>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</si>
  <si>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</si>
  <si>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</si>
  <si>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</si>
  <si>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</si>
  <si>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</si>
  <si>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</si>
  <si>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</si>
  <si>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</si>
  <si>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Machinery, Equipment And Parts</t>
  </si>
  <si>
    <t>Transport Equipment</t>
  </si>
  <si>
    <t>Manufacture Of Metal</t>
  </si>
  <si>
    <t>Iron And Steel Products</t>
  </si>
  <si>
    <t>Processed Food</t>
  </si>
  <si>
    <t>Optical &amp; Scientific Equipment</t>
  </si>
  <si>
    <t>Other Manufactures</t>
  </si>
  <si>
    <t>Textiles,  Apparels And Footwear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</si>
  <si>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</si>
  <si>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</si>
  <si>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</si>
  <si>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</si>
  <si>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</si>
  <si>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</si>
  <si>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</si>
  <si>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</si>
  <si>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</si>
  <si>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Palm Oil and Palm-Based Products</t>
  </si>
  <si>
    <t>Seafood, fresh, chilled or frozen</t>
  </si>
  <si>
    <t>Other Vegetables Oil</t>
  </si>
  <si>
    <t>Sawn Timber &amp; Moulding</t>
  </si>
  <si>
    <t>Sawlog</t>
  </si>
  <si>
    <t>Other Agriculture</t>
  </si>
  <si>
    <t>Crude Petroleum</t>
  </si>
  <si>
    <t>Other Mining</t>
  </si>
  <si>
    <t>Metalliferous Ores and Metal Scrap</t>
  </si>
  <si>
    <t>Liquefied Natural Gas (LNG)</t>
  </si>
  <si>
    <t>Crude Fertilizers And Crude Minerals</t>
  </si>
  <si>
    <t>Condensates and other petroleum oil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</si>
  <si>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</si>
  <si>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</si>
  <si>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</si>
  <si>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</si>
  <si>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</si>
  <si>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</si>
  <si>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</si>
  <si>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</si>
  <si>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</si>
  <si>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</si>
  <si>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</si>
  <si>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</si>
  <si>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</si>
  <si>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</si>
  <si>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</si>
  <si>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</si>
  <si>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</si>
  <si>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</si>
  <si>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</si>
  <si>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</si>
  <si>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</si>
  <si>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</si>
  <si>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</si>
  <si>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</si>
  <si>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</si>
  <si>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</si>
  <si>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</si>
  <si>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</si>
  <si>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</si>
  <si>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</si>
  <si>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</si>
  <si>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</si>
  <si>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</si>
  <si>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</si>
  <si>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</si>
  <si>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</si>
  <si>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</si>
  <si>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</si>
  <si>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</si>
  <si>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</si>
  <si>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</si>
  <si>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</si>
  <si>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</si>
  <si>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</si>
  <si>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</si>
  <si>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</si>
  <si>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</si>
  <si>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>China</t>
  </si>
  <si>
    <t>Singapore</t>
  </si>
  <si>
    <t>United States</t>
  </si>
  <si>
    <t>Japan</t>
  </si>
  <si>
    <t>Hong Kong</t>
  </si>
  <si>
    <t>Thailand</t>
  </si>
  <si>
    <t>Viet Nam</t>
  </si>
  <si>
    <t>Taiwan</t>
  </si>
  <si>
    <t>India</t>
  </si>
  <si>
    <t>Indonesia</t>
  </si>
  <si>
    <t>Australia</t>
  </si>
  <si>
    <t>Philippines</t>
  </si>
  <si>
    <t>United Arab Emirates</t>
  </si>
  <si>
    <t>United Kingdom</t>
  </si>
  <si>
    <t>Mexico</t>
  </si>
  <si>
    <t>Bangladesh</t>
  </si>
  <si>
    <t>Canada</t>
  </si>
  <si>
    <t>Saudi Arabia</t>
  </si>
  <si>
    <t>Russian Federation</t>
  </si>
  <si>
    <t>Brazil</t>
  </si>
  <si>
    <t>Brunei Darussalam</t>
  </si>
  <si>
    <t>Pakistan</t>
  </si>
  <si>
    <t>New Zealand</t>
  </si>
  <si>
    <t>South Africa</t>
  </si>
  <si>
    <t>Switzerland</t>
  </si>
  <si>
    <t>Cote D'ivoire</t>
  </si>
  <si>
    <t>Argentina</t>
  </si>
  <si>
    <t xml:space="preserve">Table IV: Exports by Sector and Sub-sector </t>
  </si>
  <si>
    <t>Table V: Imports by Sector and Sub-sector</t>
  </si>
  <si>
    <t>Val RM million (FOB)</t>
  </si>
  <si>
    <t>E.U</t>
  </si>
  <si>
    <t>Korea, Republic of</t>
  </si>
  <si>
    <t>-</t>
  </si>
  <si>
    <t>Kenya</t>
  </si>
  <si>
    <t>Sector and Sub-sector</t>
  </si>
  <si>
    <t>Table VI: Imports by End Use &amp; Broad Economic Categories (BEC) Classification</t>
  </si>
  <si>
    <t>2022</t>
  </si>
  <si>
    <t>Myammar</t>
  </si>
  <si>
    <t>Qatar</t>
  </si>
  <si>
    <t>Oman</t>
  </si>
  <si>
    <t>Chemical And Chemical Products</t>
  </si>
  <si>
    <t>Turkiye</t>
  </si>
  <si>
    <t>Kuwait</t>
  </si>
  <si>
    <t>Oct
2022</t>
  </si>
  <si>
    <t>Costa Rica</t>
  </si>
  <si>
    <t>2021 (JAN-NOV)</t>
  </si>
  <si>
    <t>2022 (JAN-NOV)</t>
  </si>
  <si>
    <t>Nov
2021</t>
  </si>
  <si>
    <t>Nov
2022</t>
  </si>
  <si>
    <t>Jan-Nov
2021</t>
  </si>
  <si>
    <t>Jan-Nov
2022</t>
  </si>
  <si>
    <t>Iraq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</si>
</sst>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(* #,##0.0_);_(* \(#,##0.0\);_(* &quot;-&quot;_);_(@_)"/>
    <numFmt numFmtId="167" formatCode="_(* #,##0.0_);_(* \(#,##0.0\);_(* &quot;-&quot;??_);_(@_)"/>
    <numFmt numFmtId="168" formatCode="_(* #,##0.00_);_(* \(#,##0.00\);_(* &quot;-&quot;??_);_(@_)"/>
    <numFmt numFmtId="169" formatCode="0.0%"/>
    <numFmt numFmtId="170" formatCode="_(* #,##0_);_(* \(#,##0\);_(* &quot;-&quot;_);_(@_)"/>
    <numFmt numFmtId="171" formatCode="_(* #,##0_);_(* \(#,##0\);_(* &quot;-&quot;??_);_(@_)"/>
    <numFmt numFmtId="172" formatCode="_(&quot;$&quot;* #,##0.00_);_(&quot;$&quot;* \(#,##0.00\);_(&quot;$&quot;* &quot;-&quot;??_);_(@_)"/>
    <numFmt numFmtId="173" formatCode="0.00_)"/>
    <numFmt numFmtId="174" formatCode="#,##0.0_);\(#,##0.0\)"/>
    <numFmt numFmtId="175" formatCode="_-* #,##0.0_-;\-* #,##0.0_-;_-* &quot;-&quot;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rgb="FF000000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uble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8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12" borderId="13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26" fillId="0" borderId="0"/>
    <xf numFmtId="0" fontId="24" fillId="0" borderId="0"/>
    <xf numFmtId="0" fontId="1" fillId="0" borderId="0"/>
    <xf numFmtId="0" fontId="1" fillId="0" borderId="0"/>
    <xf numFmtId="174" fontId="27" fillId="0" borderId="0"/>
    <xf numFmtId="0" fontId="2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8" borderId="0" applyNumberFormat="0" applyBorder="0" applyAlignment="0" applyProtection="0"/>
    <xf numFmtId="0" fontId="35" fillId="9" borderId="9" applyNumberFormat="0" applyAlignment="0" applyProtection="0"/>
    <xf numFmtId="0" fontId="36" fillId="10" borderId="10" applyNumberFormat="0" applyAlignment="0" applyProtection="0"/>
    <xf numFmtId="0" fontId="37" fillId="10" borderId="9" applyNumberFormat="0" applyAlignment="0" applyProtection="0"/>
    <xf numFmtId="0" fontId="38" fillId="0" borderId="11" applyNumberFormat="0" applyFill="0" applyAlignment="0" applyProtection="0"/>
    <xf numFmtId="0" fontId="39" fillId="11" borderId="1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4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0" fontId="43" fillId="0" borderId="0"/>
    <xf numFmtId="43" fontId="4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/>
    <xf numFmtId="0" fontId="6" fillId="0" borderId="0" xfId="2" applyFont="1" applyFill="1" applyBorder="1"/>
    <xf numFmtId="0" fontId="7" fillId="2" borderId="0" xfId="2" applyFont="1" applyFill="1" applyBorder="1"/>
    <xf numFmtId="0" fontId="8" fillId="2" borderId="0" xfId="2" applyFont="1" applyFill="1" applyBorder="1"/>
    <xf numFmtId="0" fontId="8" fillId="2" borderId="0" xfId="2" applyFont="1" applyFill="1" applyBorder="1" applyAlignment="1">
      <alignment horizontal="center"/>
    </xf>
    <xf numFmtId="0" fontId="6" fillId="0" borderId="0" xfId="2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11" fillId="0" borderId="0" xfId="0" applyFont="1" applyAlignment="1">
      <alignment horizontal="left" vertical="center" readingOrder="1"/>
    </xf>
    <xf numFmtId="0" fontId="12" fillId="0" borderId="0" xfId="3" applyFont="1" applyFill="1" applyBorder="1" applyAlignment="1">
      <alignment horizontal="left" wrapText="1"/>
    </xf>
    <xf numFmtId="0" fontId="6" fillId="0" borderId="0" xfId="2" applyFont="1" applyFill="1" applyBorder="1" applyAlignment="1"/>
    <xf numFmtId="0" fontId="13" fillId="0" borderId="0" xfId="2" applyFont="1" applyFill="1" applyBorder="1" applyAlignment="1">
      <alignment horizontal="center" vertical="center" wrapText="1"/>
    </xf>
    <xf numFmtId="167" fontId="13" fillId="0" borderId="0" xfId="4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4" fillId="4" borderId="2" xfId="0" applyFont="1" applyFill="1" applyBorder="1"/>
    <xf numFmtId="164" fontId="14" fillId="4" borderId="2" xfId="1" applyNumberFormat="1" applyFont="1" applyFill="1" applyBorder="1"/>
    <xf numFmtId="166" fontId="14" fillId="4" borderId="2" xfId="1" applyNumberFormat="1" applyFont="1" applyFill="1" applyBorder="1"/>
    <xf numFmtId="0" fontId="8" fillId="4" borderId="3" xfId="0" quotePrefix="1" applyFont="1" applyFill="1" applyBorder="1" applyAlignment="1">
      <alignment horizontal="center"/>
    </xf>
    <xf numFmtId="0" fontId="14" fillId="4" borderId="3" xfId="0" applyFont="1" applyFill="1" applyBorder="1"/>
    <xf numFmtId="164" fontId="14" fillId="4" borderId="3" xfId="1" applyNumberFormat="1" applyFont="1" applyFill="1" applyBorder="1"/>
    <xf numFmtId="166" fontId="14" fillId="4" borderId="3" xfId="1" applyNumberFormat="1" applyFont="1" applyFill="1" applyBorder="1"/>
    <xf numFmtId="166" fontId="14" fillId="4" borderId="3" xfId="0" applyNumberFormat="1" applyFont="1" applyFill="1" applyBorder="1"/>
    <xf numFmtId="165" fontId="14" fillId="4" borderId="3" xfId="1" applyNumberFormat="1" applyFont="1" applyFill="1" applyBorder="1"/>
    <xf numFmtId="0" fontId="15" fillId="0" borderId="0" xfId="0" applyFont="1" applyAlignment="1">
      <alignment horizontal="left" vertical="center" readingOrder="1"/>
    </xf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7" fontId="14" fillId="4" borderId="2" xfId="1" applyNumberFormat="1" applyFont="1" applyFill="1" applyBorder="1"/>
    <xf numFmtId="167" fontId="14" fillId="4" borderId="3" xfId="1" applyNumberFormat="1" applyFont="1" applyFill="1" applyBorder="1"/>
    <xf numFmtId="0" fontId="16" fillId="0" borderId="0" xfId="0" applyFont="1" applyAlignment="1">
      <alignment horizontal="left" vertical="center" readingOrder="1"/>
    </xf>
    <xf numFmtId="0" fontId="17" fillId="0" borderId="0" xfId="0" applyFont="1"/>
    <xf numFmtId="0" fontId="18" fillId="2" borderId="0" xfId="0" applyFont="1" applyFill="1"/>
    <xf numFmtId="0" fontId="19" fillId="2" borderId="0" xfId="0" applyFont="1" applyFill="1"/>
    <xf numFmtId="0" fontId="18" fillId="0" borderId="0" xfId="0" applyFont="1"/>
    <xf numFmtId="0" fontId="20" fillId="0" borderId="0" xfId="0" applyFont="1"/>
    <xf numFmtId="169" fontId="18" fillId="0" borderId="0" xfId="6" applyNumberFormat="1" applyFont="1"/>
    <xf numFmtId="164" fontId="18" fillId="0" borderId="0" xfId="0" applyNumberFormat="1" applyFont="1"/>
    <xf numFmtId="164" fontId="20" fillId="0" borderId="0" xfId="1" applyNumberFormat="1" applyFont="1"/>
    <xf numFmtId="164" fontId="14" fillId="4" borderId="1" xfId="1" applyNumberFormat="1" applyFont="1" applyFill="1" applyBorder="1"/>
    <xf numFmtId="165" fontId="14" fillId="4" borderId="1" xfId="1" applyNumberFormat="1" applyFont="1" applyFill="1" applyBorder="1"/>
    <xf numFmtId="166" fontId="14" fillId="4" borderId="1" xfId="0" applyNumberFormat="1" applyFont="1" applyFill="1" applyBorder="1"/>
    <xf numFmtId="164" fontId="2" fillId="3" borderId="4" xfId="1" applyNumberFormat="1" applyFont="1" applyFill="1" applyBorder="1"/>
    <xf numFmtId="165" fontId="2" fillId="3" borderId="4" xfId="1" applyNumberFormat="1" applyFont="1" applyFill="1" applyBorder="1"/>
    <xf numFmtId="166" fontId="2" fillId="3" borderId="4" xfId="0" applyNumberFormat="1" applyFont="1" applyFill="1" applyBorder="1"/>
    <xf numFmtId="167" fontId="2" fillId="3" borderId="4" xfId="1" applyNumberFormat="1" applyFont="1" applyFill="1" applyBorder="1"/>
    <xf numFmtId="0" fontId="8" fillId="4" borderId="1" xfId="0" quotePrefix="1" applyFont="1" applyFill="1" applyBorder="1" applyAlignment="1">
      <alignment horizontal="center"/>
    </xf>
    <xf numFmtId="0" fontId="2" fillId="3" borderId="4" xfId="7" quotePrefix="1" applyFont="1" applyFill="1" applyBorder="1" applyAlignment="1">
      <alignment horizontal="center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164" fontId="21" fillId="5" borderId="4" xfId="1" applyNumberFormat="1" applyFont="1" applyFill="1" applyBorder="1"/>
    <xf numFmtId="165" fontId="21" fillId="5" borderId="4" xfId="1" applyNumberFormat="1" applyFont="1" applyFill="1" applyBorder="1"/>
    <xf numFmtId="166" fontId="21" fillId="5" borderId="4" xfId="0" applyNumberFormat="1" applyFont="1" applyFill="1" applyBorder="1"/>
    <xf numFmtId="167" fontId="21" fillId="5" borderId="4" xfId="1" applyNumberFormat="1" applyFont="1" applyFill="1" applyBorder="1"/>
    <xf numFmtId="0" fontId="2" fillId="3" borderId="4" xfId="0" applyFont="1" applyFill="1" applyBorder="1"/>
    <xf numFmtId="164" fontId="14" fillId="4" borderId="4" xfId="1" applyNumberFormat="1" applyFont="1" applyFill="1" applyBorder="1"/>
    <xf numFmtId="167" fontId="14" fillId="4" borderId="4" xfId="1" applyNumberFormat="1" applyFont="1" applyFill="1" applyBorder="1"/>
    <xf numFmtId="166" fontId="14" fillId="4" borderId="4" xfId="0" applyNumberFormat="1" applyFont="1" applyFill="1" applyBorder="1"/>
    <xf numFmtId="165" fontId="14" fillId="4" borderId="4" xfId="1" applyNumberFormat="1" applyFont="1" applyFill="1" applyBorder="1"/>
    <xf numFmtId="164" fontId="20" fillId="5" borderId="4" xfId="1" applyNumberFormat="1" applyFont="1" applyFill="1" applyBorder="1" applyAlignment="1">
      <alignment horizontal="left"/>
    </xf>
    <xf numFmtId="0" fontId="18" fillId="0" borderId="4" xfId="0" applyFont="1" applyBorder="1"/>
    <xf numFmtId="164" fontId="20" fillId="5" borderId="4" xfId="1" applyNumberFormat="1" applyFont="1" applyFill="1" applyBorder="1"/>
    <xf numFmtId="164" fontId="3" fillId="4" borderId="4" xfId="1" applyNumberFormat="1" applyFont="1" applyFill="1" applyBorder="1"/>
    <xf numFmtId="167" fontId="2" fillId="3" borderId="4" xfId="1" quotePrefix="1" applyNumberFormat="1" applyFont="1" applyFill="1" applyBorder="1" applyAlignment="1">
      <alignment horizontal="right"/>
    </xf>
    <xf numFmtId="0" fontId="21" fillId="4" borderId="4" xfId="0" applyFont="1" applyFill="1" applyBorder="1"/>
    <xf numFmtId="164" fontId="21" fillId="4" borderId="4" xfId="1" applyNumberFormat="1" applyFont="1" applyFill="1" applyBorder="1"/>
    <xf numFmtId="165" fontId="21" fillId="4" borderId="4" xfId="1" applyNumberFormat="1" applyFont="1" applyFill="1" applyBorder="1"/>
    <xf numFmtId="167" fontId="21" fillId="4" borderId="4" xfId="1" applyNumberFormat="1" applyFont="1" applyFill="1" applyBorder="1"/>
    <xf numFmtId="0" fontId="2" fillId="0" borderId="4" xfId="0" applyFont="1" applyBorder="1"/>
    <xf numFmtId="166" fontId="2" fillId="3" borderId="4" xfId="1" applyNumberFormat="1" applyFont="1" applyFill="1" applyBorder="1"/>
    <xf numFmtId="170" fontId="2" fillId="3" borderId="4" xfId="0" applyNumberFormat="1" applyFont="1" applyFill="1" applyBorder="1"/>
    <xf numFmtId="0" fontId="14" fillId="4" borderId="4" xfId="0" applyFont="1" applyFill="1" applyBorder="1"/>
    <xf numFmtId="0" fontId="6" fillId="0" borderId="5" xfId="3" applyFont="1" applyFill="1" applyBorder="1" applyAlignment="1">
      <alignment horizontal="left" vertical="top"/>
    </xf>
    <xf numFmtId="0" fontId="6" fillId="0" borderId="5" xfId="2" applyFont="1" applyFill="1" applyBorder="1" applyAlignment="1">
      <alignment vertical="top"/>
    </xf>
    <xf numFmtId="167" fontId="10" fillId="0" borderId="5" xfId="4" applyNumberFormat="1" applyFont="1" applyFill="1" applyBorder="1" applyAlignment="1">
      <alignment horizontal="right" vertical="top" wrapText="1"/>
    </xf>
    <xf numFmtId="0" fontId="6" fillId="0" borderId="5" xfId="3" quotePrefix="1" applyFont="1" applyFill="1" applyBorder="1" applyAlignment="1">
      <alignment horizontal="left" vertical="top"/>
    </xf>
    <xf numFmtId="0" fontId="6" fillId="0" borderId="5" xfId="3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/>
    <xf numFmtId="0" fontId="6" fillId="0" borderId="5" xfId="2" applyFont="1" applyFill="1" applyBorder="1"/>
    <xf numFmtId="164" fontId="6" fillId="0" borderId="5" xfId="1" applyNumberFormat="1" applyFont="1" applyFill="1" applyBorder="1"/>
    <xf numFmtId="164" fontId="6" fillId="0" borderId="5" xfId="1" applyNumberFormat="1" applyFont="1" applyFill="1" applyBorder="1" applyAlignment="1">
      <alignment vertical="top"/>
    </xf>
    <xf numFmtId="0" fontId="2" fillId="3" borderId="4" xfId="0" applyFont="1" applyFill="1" applyBorder="1" applyAlignment="1">
      <alignment wrapText="1"/>
    </xf>
    <xf numFmtId="164" fontId="2" fillId="3" borderId="4" xfId="1" applyNumberFormat="1" applyFont="1" applyFill="1" applyBorder="1" applyAlignment="1">
      <alignment vertical="top"/>
    </xf>
    <xf numFmtId="165" fontId="2" fillId="3" borderId="4" xfId="1" applyNumberFormat="1" applyFont="1" applyFill="1" applyBorder="1" applyAlignment="1">
      <alignment vertical="top"/>
    </xf>
    <xf numFmtId="167" fontId="2" fillId="3" borderId="4" xfId="1" applyNumberFormat="1" applyFont="1" applyFill="1" applyBorder="1" applyAlignment="1">
      <alignment vertical="top"/>
    </xf>
    <xf numFmtId="167" fontId="10" fillId="0" borderId="5" xfId="4" quotePrefix="1" applyNumberFormat="1" applyFont="1" applyFill="1" applyBorder="1" applyAlignment="1">
      <alignment horizontal="right" vertical="top" wrapText="1"/>
    </xf>
    <xf numFmtId="43" fontId="8" fillId="2" borderId="1" xfId="1" applyFont="1" applyFill="1" applyBorder="1" applyAlignment="1">
      <alignment horizontal="center"/>
    </xf>
    <xf numFmtId="165" fontId="6" fillId="0" borderId="0" xfId="1" applyNumberFormat="1" applyFont="1" applyFill="1" applyBorder="1"/>
    <xf numFmtId="164" fontId="6" fillId="0" borderId="0" xfId="1" applyNumberFormat="1" applyFont="1" applyFill="1" applyBorder="1"/>
    <xf numFmtId="166" fontId="14" fillId="4" borderId="1" xfId="1" applyNumberFormat="1" applyFont="1" applyFill="1" applyBorder="1"/>
    <xf numFmtId="164" fontId="5" fillId="0" borderId="0" xfId="1" applyNumberFormat="1" applyFont="1" applyFill="1" applyBorder="1" applyAlignment="1">
      <alignment vertical="center"/>
    </xf>
    <xf numFmtId="164" fontId="8" fillId="2" borderId="0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wrapText="1"/>
    </xf>
    <xf numFmtId="164" fontId="10" fillId="0" borderId="5" xfId="1" applyNumberFormat="1" applyFont="1" applyFill="1" applyBorder="1" applyAlignment="1">
      <alignment horizontal="right" vertical="top" wrapText="1"/>
    </xf>
    <xf numFmtId="164" fontId="2" fillId="0" borderId="5" xfId="1" applyNumberFormat="1" applyFont="1" applyFill="1" applyBorder="1" applyAlignment="1">
      <alignment horizontal="right" vertical="top" wrapText="1"/>
    </xf>
    <xf numFmtId="164" fontId="6" fillId="0" borderId="5" xfId="1" applyNumberFormat="1" applyFont="1" applyFill="1" applyBorder="1" applyAlignment="1">
      <alignment horizontal="right" vertical="top" wrapText="1"/>
    </xf>
    <xf numFmtId="164" fontId="3" fillId="4" borderId="5" xfId="1" applyNumberFormat="1" applyFont="1" applyFill="1" applyBorder="1"/>
    <xf numFmtId="0" fontId="14" fillId="4" borderId="5" xfId="0" applyFont="1" applyFill="1" applyBorder="1" applyAlignment="1">
      <alignment horizontal="left"/>
    </xf>
    <xf numFmtId="0" fontId="14" fillId="4" borderId="5" xfId="0" applyFont="1" applyFill="1" applyBorder="1"/>
    <xf numFmtId="0" fontId="22" fillId="0" borderId="0" xfId="2" applyFont="1" applyFill="1" applyBorder="1"/>
    <xf numFmtId="171" fontId="21" fillId="5" borderId="4" xfId="1" applyNumberFormat="1" applyFont="1" applyFill="1" applyBorder="1"/>
    <xf numFmtId="171" fontId="2" fillId="3" borderId="4" xfId="1" applyNumberFormat="1" applyFont="1" applyFill="1" applyBorder="1"/>
    <xf numFmtId="171" fontId="2" fillId="3" borderId="4" xfId="0" applyNumberFormat="1" applyFont="1" applyFill="1" applyBorder="1"/>
    <xf numFmtId="171" fontId="2" fillId="3" borderId="4" xfId="1" applyNumberFormat="1" applyFont="1" applyFill="1" applyBorder="1" applyAlignment="1">
      <alignment vertical="top"/>
    </xf>
    <xf numFmtId="171" fontId="21" fillId="4" borderId="4" xfId="1" applyNumberFormat="1" applyFont="1" applyFill="1" applyBorder="1"/>
    <xf numFmtId="164" fontId="21" fillId="5" borderId="4" xfId="1" applyNumberFormat="1" applyFont="1" applyFill="1" applyBorder="1" applyAlignment="1">
      <alignment horizontal="left"/>
    </xf>
    <xf numFmtId="0" fontId="21" fillId="4" borderId="4" xfId="0" applyFont="1" applyFill="1" applyBorder="1" applyAlignment="1">
      <alignment horizontal="left"/>
    </xf>
    <xf numFmtId="0" fontId="14" fillId="4" borderId="4" xfId="0" applyFont="1" applyFill="1" applyBorder="1" applyAlignment="1">
      <alignment horizontal="left"/>
    </xf>
    <xf numFmtId="0" fontId="6" fillId="0" borderId="0" xfId="2" quotePrefix="1" applyFont="1" applyFill="1" applyBorder="1"/>
    <xf numFmtId="171" fontId="10" fillId="0" borderId="5" xfId="4" applyNumberFormat="1" applyFont="1" applyFill="1" applyBorder="1" applyAlignment="1">
      <alignment horizontal="right" vertical="top" wrapText="1"/>
    </xf>
    <xf numFmtId="0" fontId="18" fillId="0" borderId="4" xfId="0" quotePrefix="1" applyFont="1" applyBorder="1"/>
    <xf numFmtId="170" fontId="2" fillId="3" borderId="4" xfId="1" applyNumberFormat="1" applyFont="1" applyFill="1" applyBorder="1"/>
    <xf numFmtId="175" fontId="6" fillId="0" borderId="0" xfId="2" applyNumberFormat="1" applyFont="1" applyFill="1" applyBorder="1"/>
    <xf numFmtId="0" fontId="2" fillId="3" borderId="4" xfId="0" applyFont="1" applyFill="1" applyBorder="1" applyAlignment="1">
      <alignment vertical="top"/>
    </xf>
    <xf numFmtId="164" fontId="2" fillId="0" borderId="0" xfId="1" applyNumberFormat="1" applyFont="1"/>
    <xf numFmtId="164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</cellXfs>
  <cellStyles count="81">
    <cellStyle name="20% - Accent1 2" xfId="51" xr:uid="{00000000-0005-0000-0000-000037000000}"/>
    <cellStyle name="20% - Accent2 2" xfId="55" xr:uid="{00000000-0005-0000-0000-000038000000}"/>
    <cellStyle name="20% - Accent3 2" xfId="59" xr:uid="{00000000-0005-0000-0000-000039000000}"/>
    <cellStyle name="20% - Accent4 2" xfId="63" xr:uid="{00000000-0005-0000-0000-00003A000000}"/>
    <cellStyle name="20% - Accent5 2" xfId="67" xr:uid="{00000000-0005-0000-0000-00003B000000}"/>
    <cellStyle name="20% - Accent6 2" xfId="71" xr:uid="{00000000-0005-0000-0000-00003C000000}"/>
    <cellStyle name="40% - Accent1 2" xfId="52" xr:uid="{00000000-0005-0000-0000-00003D000000}"/>
    <cellStyle name="40% - Accent2 2" xfId="56" xr:uid="{00000000-0005-0000-0000-00003E000000}"/>
    <cellStyle name="40% - Accent3 2" xfId="60" xr:uid="{00000000-0005-0000-0000-00003F000000}"/>
    <cellStyle name="40% - Accent4 2" xfId="64" xr:uid="{00000000-0005-0000-0000-000040000000}"/>
    <cellStyle name="40% - Accent5 2" xfId="68" xr:uid="{00000000-0005-0000-0000-000041000000}"/>
    <cellStyle name="40% - Accent6 2" xfId="72" xr:uid="{00000000-0005-0000-0000-000042000000}"/>
    <cellStyle name="60% - Accent1 2" xfId="53" xr:uid="{00000000-0005-0000-0000-000043000000}"/>
    <cellStyle name="60% - Accent2 2" xfId="57" xr:uid="{00000000-0005-0000-0000-000044000000}"/>
    <cellStyle name="60% - Accent3 2" xfId="61" xr:uid="{00000000-0005-0000-0000-000045000000}"/>
    <cellStyle name="60% - Accent4 2" xfId="65" xr:uid="{00000000-0005-0000-0000-000046000000}"/>
    <cellStyle name="60% - Accent5 2" xfId="69" xr:uid="{00000000-0005-0000-0000-000047000000}"/>
    <cellStyle name="60% - Accent6 2" xfId="73" xr:uid="{00000000-0005-0000-0000-000048000000}"/>
    <cellStyle name="Accent1 2" xfId="50" xr:uid="{00000000-0005-0000-0000-000049000000}"/>
    <cellStyle name="Accent2 2" xfId="54" xr:uid="{00000000-0005-0000-0000-00004A000000}"/>
    <cellStyle name="Accent3 2" xfId="58" xr:uid="{00000000-0005-0000-0000-00004B000000}"/>
    <cellStyle name="Accent4 2" xfId="62" xr:uid="{00000000-0005-0000-0000-00004C000000}"/>
    <cellStyle name="Accent5 2" xfId="66" xr:uid="{00000000-0005-0000-0000-00004D000000}"/>
    <cellStyle name="Accent6 2" xfId="70" xr:uid="{00000000-0005-0000-0000-00004E000000}"/>
    <cellStyle name="Bad 2" xfId="40" xr:uid="{00000000-0005-0000-0000-00004F000000}"/>
    <cellStyle name="Calculation 2" xfId="44" xr:uid="{00000000-0005-0000-0000-000050000000}"/>
    <cellStyle name="Check Cell 2" xfId="46" xr:uid="{00000000-0005-0000-0000-000051000000}"/>
    <cellStyle name="Comma" xfId="1" builtinId="3"/>
    <cellStyle name="Comma 10" xfId="4" xr:uid="{00000000-0005-0000-0000-000001000000}"/>
    <cellStyle name="Comma 10 2" xfId="79" xr:uid="{3F15E4EA-AC31-4292-8D39-4329E142DAE2}"/>
    <cellStyle name="Comma 10 3" xfId="13" xr:uid="{00000000-0005-0000-0000-000001000000}"/>
    <cellStyle name="Comma 12" xfId="5" xr:uid="{00000000-0005-0000-0000-000002000000}"/>
    <cellStyle name="Comma 12 2" xfId="78" xr:uid="{9634C8A3-866D-497F-AD4E-02B6829A8017}"/>
    <cellStyle name="Comma 178" xfId="14" xr:uid="{00000000-0005-0000-0000-000002000000}"/>
    <cellStyle name="Comma 2" xfId="15" xr:uid="{00000000-0005-0000-0000-000003000000}"/>
    <cellStyle name="Comma 2 2" xfId="16" xr:uid="{00000000-0005-0000-0000-000004000000}"/>
    <cellStyle name="Comma 240" xfId="10" xr:uid="{00000000-0005-0000-0000-000003000000}"/>
    <cellStyle name="Comma 28" xfId="17" xr:uid="{00000000-0005-0000-0000-000005000000}"/>
    <cellStyle name="Comma 3" xfId="18" xr:uid="{00000000-0005-0000-0000-000006000000}"/>
    <cellStyle name="Comma 3 2" xfId="19" xr:uid="{00000000-0005-0000-0000-000007000000}"/>
    <cellStyle name="Comma 4" xfId="34" xr:uid="{00000000-0005-0000-0000-000008000000}"/>
    <cellStyle name="Comma 5" xfId="75" xr:uid="{00000000-0005-0000-0000-000046000000}"/>
    <cellStyle name="Comma 6" xfId="77" xr:uid="{00000000-0005-0000-0000-000048000000}"/>
    <cellStyle name="Comma 7" xfId="80" xr:uid="{00000000-0005-0000-0000-00004A000000}"/>
    <cellStyle name="Comma 9" xfId="8" xr:uid="{00000000-0005-0000-0000-000004000000}"/>
    <cellStyle name="Currency 2" xfId="20" xr:uid="{00000000-0005-0000-0000-000009000000}"/>
    <cellStyle name="Explanatory Text 2" xfId="48" xr:uid="{00000000-0005-0000-0000-000060000000}"/>
    <cellStyle name="Good 2" xfId="39" xr:uid="{00000000-0005-0000-0000-000061000000}"/>
    <cellStyle name="Heading 1 2" xfId="35" xr:uid="{00000000-0005-0000-0000-000062000000}"/>
    <cellStyle name="Heading 2 2" xfId="36" xr:uid="{00000000-0005-0000-0000-000063000000}"/>
    <cellStyle name="Heading 3 2" xfId="37" xr:uid="{00000000-0005-0000-0000-000064000000}"/>
    <cellStyle name="Heading 4 2" xfId="38" xr:uid="{00000000-0005-0000-0000-000065000000}"/>
    <cellStyle name="Input 2" xfId="42" xr:uid="{00000000-0005-0000-0000-000066000000}"/>
    <cellStyle name="Linked Cell 2" xfId="45" xr:uid="{00000000-0005-0000-0000-000067000000}"/>
    <cellStyle name="Neutral 2" xfId="41" xr:uid="{00000000-0005-0000-0000-000068000000}"/>
    <cellStyle name="Normal" xfId="0" builtinId="0"/>
    <cellStyle name="Normal - Style1" xfId="21" xr:uid="{00000000-0005-0000-0000-00000B000000}"/>
    <cellStyle name="Normal 10" xfId="76" xr:uid="{00000000-0005-0000-0000-000049000000}"/>
    <cellStyle name="Normal 2" xfId="3" xr:uid="{00000000-0005-0000-0000-000006000000}"/>
    <cellStyle name="Normal 2 2" xfId="22" xr:uid="{00000000-0005-0000-0000-00000D000000}"/>
    <cellStyle name="Normal 2 2 2" xfId="23" xr:uid="{00000000-0005-0000-0000-00000E000000}"/>
    <cellStyle name="Normal 2 2 38" xfId="9" xr:uid="{00000000-0005-0000-0000-000007000000}"/>
    <cellStyle name="Normal 2 3" xfId="24" xr:uid="{00000000-0005-0000-0000-00000F000000}"/>
    <cellStyle name="Normal 3" xfId="25" xr:uid="{00000000-0005-0000-0000-000010000000}"/>
    <cellStyle name="Normal 3 2" xfId="26" xr:uid="{00000000-0005-0000-0000-000011000000}"/>
    <cellStyle name="Normal 4" xfId="27" xr:uid="{00000000-0005-0000-0000-000012000000}"/>
    <cellStyle name="Normal 4 2 2" xfId="28" xr:uid="{00000000-0005-0000-0000-000013000000}"/>
    <cellStyle name="Normal 4 2 2 10" xfId="2" xr:uid="{00000000-0005-0000-0000-000008000000}"/>
    <cellStyle name="Normal 5" xfId="29" xr:uid="{00000000-0005-0000-0000-000014000000}"/>
    <cellStyle name="Normal 6" xfId="30" xr:uid="{00000000-0005-0000-0000-000015000000}"/>
    <cellStyle name="Normal 7" xfId="31" xr:uid="{00000000-0005-0000-0000-000016000000}"/>
    <cellStyle name="Normal 8" xfId="33" xr:uid="{00000000-0005-0000-0000-000017000000}"/>
    <cellStyle name="Normal 9" xfId="7" xr:uid="{00000000-0005-0000-0000-000009000000}"/>
    <cellStyle name="Normal 9 2" xfId="74" xr:uid="{00000000-0005-0000-0000-000047000000}"/>
    <cellStyle name="Note" xfId="12" builtinId="10" customBuiltin="1"/>
    <cellStyle name="Output 2" xfId="43" xr:uid="{00000000-0005-0000-0000-000077000000}"/>
    <cellStyle name="Percent" xfId="6" builtinId="5"/>
    <cellStyle name="Percent 2" xfId="32" xr:uid="{00000000-0005-0000-0000-000019000000}"/>
    <cellStyle name="Title" xfId="11" builtinId="15" customBuiltin="1"/>
    <cellStyle name="Total 2" xfId="49" xr:uid="{00000000-0005-0000-0000-000079000000}"/>
    <cellStyle name="Warning Text 2" xfId="47" xr:uid="{00000000-0005-0000-0000-00007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L100"/>
  <sheetViews>
    <sheetView tabSelected="1" topLeftCell="A2" zoomScale="90" zoomScaleNormal="90" workbookViewId="0">
      <pane xSplit="1" ySplit="6" topLeftCell="B80" activePane="bottomRight" state="frozen"/>
      <selection activeCell="B47" sqref="B47"/>
      <selection pane="topRight" activeCell="B47" sqref="B47"/>
      <selection pane="bottomLeft" activeCell="B47" sqref="B47"/>
      <selection pane="bottomRight" activeCell="C100" sqref="C100"/>
    </sheetView>
  </sheetViews>
  <sheetFormatPr defaultRowHeight="12" x14ac:dyDescent="0.2"/>
  <cols>
    <col min="1" max="1" width="14.28515625" style="4" customWidth="1"/>
    <col min="2" max="2" width="9.7109375" style="101" customWidth="1"/>
    <col min="3" max="3" width="10.140625" style="101" customWidth="1"/>
    <col min="4" max="4" width="9.28515625" style="101" customWidth="1"/>
    <col min="5" max="5" width="10.5703125" style="101" customWidth="1"/>
    <col min="6" max="6" width="11.7109375" style="101" customWidth="1"/>
    <col min="7" max="7" width="1.140625" style="4" customWidth="1"/>
    <col min="8" max="8" width="9.28515625" style="4" customWidth="1"/>
    <col min="9" max="9" width="10.28515625" style="4" customWidth="1"/>
    <col min="10" max="10" width="8.85546875" style="4" customWidth="1"/>
    <col min="11" max="11" width="10.5703125" style="4" customWidth="1"/>
    <col min="12" max="12" width="10.85546875" style="4" customWidth="1"/>
    <col min="13" max="14" width="12.42578125" style="4" bestFit="1" customWidth="1"/>
    <col min="15" max="15" width="11.140625" style="4" bestFit="1" customWidth="1"/>
    <col min="16" max="16" width="12.42578125" style="4" bestFit="1" customWidth="1"/>
    <col min="17" max="17" width="12.5703125" style="4" bestFit="1" customWidth="1"/>
    <col min="18" max="18" width="11" style="4" bestFit="1" customWidth="1"/>
    <col min="19" max="19" width="9.28515625" style="4" bestFit="1" customWidth="1"/>
    <col min="20" max="23" width="9.42578125" style="4" bestFit="1" customWidth="1"/>
    <col min="24" max="24" width="9.28515625" style="4" bestFit="1" customWidth="1"/>
    <col min="25" max="235" width="9.140625" style="4"/>
    <col min="236" max="236" width="13.5703125" style="4" customWidth="1"/>
    <col min="237" max="237" width="9.7109375" style="4" customWidth="1"/>
    <col min="238" max="238" width="10.140625" style="4" customWidth="1"/>
    <col min="239" max="239" width="9.28515625" style="4" customWidth="1"/>
    <col min="240" max="240" width="10.5703125" style="4" customWidth="1"/>
    <col min="241" max="241" width="11.7109375" style="4" customWidth="1"/>
    <col min="242" max="242" width="1.140625" style="4" customWidth="1"/>
    <col min="243" max="243" width="9.28515625" style="4" customWidth="1"/>
    <col min="244" max="244" width="10.28515625" style="4" customWidth="1"/>
    <col min="245" max="245" width="8.85546875" style="4" customWidth="1"/>
    <col min="246" max="246" width="10.5703125" style="4" customWidth="1"/>
    <col min="247" max="247" width="10.85546875" style="4" customWidth="1"/>
    <col min="248" max="248" width="12" style="4" bestFit="1" customWidth="1"/>
    <col min="249" max="250" width="11" style="4" bestFit="1" customWidth="1"/>
    <col min="251" max="251" width="11.140625" style="4" bestFit="1" customWidth="1"/>
    <col min="252" max="252" width="10.140625" style="4" bestFit="1" customWidth="1"/>
    <col min="253" max="491" width="9.140625" style="4"/>
    <col min="492" max="492" width="13.5703125" style="4" customWidth="1"/>
    <col min="493" max="493" width="9.7109375" style="4" customWidth="1"/>
    <col min="494" max="494" width="10.140625" style="4" customWidth="1"/>
    <col min="495" max="495" width="9.28515625" style="4" customWidth="1"/>
    <col min="496" max="496" width="10.5703125" style="4" customWidth="1"/>
    <col min="497" max="497" width="11.7109375" style="4" customWidth="1"/>
    <col min="498" max="498" width="1.140625" style="4" customWidth="1"/>
    <col min="499" max="499" width="9.28515625" style="4" customWidth="1"/>
    <col min="500" max="500" width="10.28515625" style="4" customWidth="1"/>
    <col min="501" max="501" width="8.85546875" style="4" customWidth="1"/>
    <col min="502" max="502" width="10.5703125" style="4" customWidth="1"/>
    <col min="503" max="503" width="10.85546875" style="4" customWidth="1"/>
    <col min="504" max="504" width="12" style="4" bestFit="1" customWidth="1"/>
    <col min="505" max="506" width="11" style="4" bestFit="1" customWidth="1"/>
    <col min="507" max="507" width="11.140625" style="4" bestFit="1" customWidth="1"/>
    <col min="508" max="508" width="10.140625" style="4" bestFit="1" customWidth="1"/>
    <col min="509" max="747" width="9.140625" style="4"/>
    <col min="748" max="748" width="13.5703125" style="4" customWidth="1"/>
    <col min="749" max="749" width="9.7109375" style="4" customWidth="1"/>
    <col min="750" max="750" width="10.140625" style="4" customWidth="1"/>
    <col min="751" max="751" width="9.28515625" style="4" customWidth="1"/>
    <col min="752" max="752" width="10.5703125" style="4" customWidth="1"/>
    <col min="753" max="753" width="11.7109375" style="4" customWidth="1"/>
    <col min="754" max="754" width="1.140625" style="4" customWidth="1"/>
    <col min="755" max="755" width="9.28515625" style="4" customWidth="1"/>
    <col min="756" max="756" width="10.28515625" style="4" customWidth="1"/>
    <col min="757" max="757" width="8.85546875" style="4" customWidth="1"/>
    <col min="758" max="758" width="10.5703125" style="4" customWidth="1"/>
    <col min="759" max="759" width="10.85546875" style="4" customWidth="1"/>
    <col min="760" max="760" width="12" style="4" bestFit="1" customWidth="1"/>
    <col min="761" max="762" width="11" style="4" bestFit="1" customWidth="1"/>
    <col min="763" max="763" width="11.140625" style="4" bestFit="1" customWidth="1"/>
    <col min="764" max="764" width="10.140625" style="4" bestFit="1" customWidth="1"/>
    <col min="765" max="1003" width="9.140625" style="4"/>
    <col min="1004" max="1004" width="13.5703125" style="4" customWidth="1"/>
    <col min="1005" max="1005" width="9.7109375" style="4" customWidth="1"/>
    <col min="1006" max="1006" width="10.140625" style="4" customWidth="1"/>
    <col min="1007" max="1007" width="9.28515625" style="4" customWidth="1"/>
    <col min="1008" max="1008" width="10.5703125" style="4" customWidth="1"/>
    <col min="1009" max="1009" width="11.7109375" style="4" customWidth="1"/>
    <col min="1010" max="1010" width="1.140625" style="4" customWidth="1"/>
    <col min="1011" max="1011" width="9.28515625" style="4" customWidth="1"/>
    <col min="1012" max="1012" width="10.28515625" style="4" customWidth="1"/>
    <col min="1013" max="1013" width="8.85546875" style="4" customWidth="1"/>
    <col min="1014" max="1014" width="10.5703125" style="4" customWidth="1"/>
    <col min="1015" max="1015" width="10.85546875" style="4" customWidth="1"/>
    <col min="1016" max="1016" width="12" style="4" bestFit="1" customWidth="1"/>
    <col min="1017" max="1018" width="11" style="4" bestFit="1" customWidth="1"/>
    <col min="1019" max="1019" width="11.140625" style="4" bestFit="1" customWidth="1"/>
    <col min="1020" max="1020" width="10.140625" style="4" bestFit="1" customWidth="1"/>
    <col min="1021" max="1259" width="9.140625" style="4"/>
    <col min="1260" max="1260" width="13.5703125" style="4" customWidth="1"/>
    <col min="1261" max="1261" width="9.7109375" style="4" customWidth="1"/>
    <col min="1262" max="1262" width="10.140625" style="4" customWidth="1"/>
    <col min="1263" max="1263" width="9.28515625" style="4" customWidth="1"/>
    <col min="1264" max="1264" width="10.5703125" style="4" customWidth="1"/>
    <col min="1265" max="1265" width="11.7109375" style="4" customWidth="1"/>
    <col min="1266" max="1266" width="1.140625" style="4" customWidth="1"/>
    <col min="1267" max="1267" width="9.28515625" style="4" customWidth="1"/>
    <col min="1268" max="1268" width="10.28515625" style="4" customWidth="1"/>
    <col min="1269" max="1269" width="8.85546875" style="4" customWidth="1"/>
    <col min="1270" max="1270" width="10.5703125" style="4" customWidth="1"/>
    <col min="1271" max="1271" width="10.85546875" style="4" customWidth="1"/>
    <col min="1272" max="1272" width="12" style="4" bestFit="1" customWidth="1"/>
    <col min="1273" max="1274" width="11" style="4" bestFit="1" customWidth="1"/>
    <col min="1275" max="1275" width="11.140625" style="4" bestFit="1" customWidth="1"/>
    <col min="1276" max="1276" width="10.140625" style="4" bestFit="1" customWidth="1"/>
    <col min="1277" max="1515" width="9.140625" style="4"/>
    <col min="1516" max="1516" width="13.5703125" style="4" customWidth="1"/>
    <col min="1517" max="1517" width="9.7109375" style="4" customWidth="1"/>
    <col min="1518" max="1518" width="10.140625" style="4" customWidth="1"/>
    <col min="1519" max="1519" width="9.28515625" style="4" customWidth="1"/>
    <col min="1520" max="1520" width="10.5703125" style="4" customWidth="1"/>
    <col min="1521" max="1521" width="11.7109375" style="4" customWidth="1"/>
    <col min="1522" max="1522" width="1.140625" style="4" customWidth="1"/>
    <col min="1523" max="1523" width="9.28515625" style="4" customWidth="1"/>
    <col min="1524" max="1524" width="10.28515625" style="4" customWidth="1"/>
    <col min="1525" max="1525" width="8.85546875" style="4" customWidth="1"/>
    <col min="1526" max="1526" width="10.5703125" style="4" customWidth="1"/>
    <col min="1527" max="1527" width="10.85546875" style="4" customWidth="1"/>
    <col min="1528" max="1528" width="12" style="4" bestFit="1" customWidth="1"/>
    <col min="1529" max="1530" width="11" style="4" bestFit="1" customWidth="1"/>
    <col min="1531" max="1531" width="11.140625" style="4" bestFit="1" customWidth="1"/>
    <col min="1532" max="1532" width="10.140625" style="4" bestFit="1" customWidth="1"/>
    <col min="1533" max="1771" width="9.140625" style="4"/>
    <col min="1772" max="1772" width="13.5703125" style="4" customWidth="1"/>
    <col min="1773" max="1773" width="9.7109375" style="4" customWidth="1"/>
    <col min="1774" max="1774" width="10.140625" style="4" customWidth="1"/>
    <col min="1775" max="1775" width="9.28515625" style="4" customWidth="1"/>
    <col min="1776" max="1776" width="10.5703125" style="4" customWidth="1"/>
    <col min="1777" max="1777" width="11.7109375" style="4" customWidth="1"/>
    <col min="1778" max="1778" width="1.140625" style="4" customWidth="1"/>
    <col min="1779" max="1779" width="9.28515625" style="4" customWidth="1"/>
    <col min="1780" max="1780" width="10.28515625" style="4" customWidth="1"/>
    <col min="1781" max="1781" width="8.85546875" style="4" customWidth="1"/>
    <col min="1782" max="1782" width="10.5703125" style="4" customWidth="1"/>
    <col min="1783" max="1783" width="10.85546875" style="4" customWidth="1"/>
    <col min="1784" max="1784" width="12" style="4" bestFit="1" customWidth="1"/>
    <col min="1785" max="1786" width="11" style="4" bestFit="1" customWidth="1"/>
    <col min="1787" max="1787" width="11.140625" style="4" bestFit="1" customWidth="1"/>
    <col min="1788" max="1788" width="10.140625" style="4" bestFit="1" customWidth="1"/>
    <col min="1789" max="2027" width="9.140625" style="4"/>
    <col min="2028" max="2028" width="13.5703125" style="4" customWidth="1"/>
    <col min="2029" max="2029" width="9.7109375" style="4" customWidth="1"/>
    <col min="2030" max="2030" width="10.140625" style="4" customWidth="1"/>
    <col min="2031" max="2031" width="9.28515625" style="4" customWidth="1"/>
    <col min="2032" max="2032" width="10.5703125" style="4" customWidth="1"/>
    <col min="2033" max="2033" width="11.7109375" style="4" customWidth="1"/>
    <col min="2034" max="2034" width="1.140625" style="4" customWidth="1"/>
    <col min="2035" max="2035" width="9.28515625" style="4" customWidth="1"/>
    <col min="2036" max="2036" width="10.28515625" style="4" customWidth="1"/>
    <col min="2037" max="2037" width="8.85546875" style="4" customWidth="1"/>
    <col min="2038" max="2038" width="10.5703125" style="4" customWidth="1"/>
    <col min="2039" max="2039" width="10.85546875" style="4" customWidth="1"/>
    <col min="2040" max="2040" width="12" style="4" bestFit="1" customWidth="1"/>
    <col min="2041" max="2042" width="11" style="4" bestFit="1" customWidth="1"/>
    <col min="2043" max="2043" width="11.140625" style="4" bestFit="1" customWidth="1"/>
    <col min="2044" max="2044" width="10.140625" style="4" bestFit="1" customWidth="1"/>
    <col min="2045" max="2283" width="9.140625" style="4"/>
    <col min="2284" max="2284" width="13.5703125" style="4" customWidth="1"/>
    <col min="2285" max="2285" width="9.7109375" style="4" customWidth="1"/>
    <col min="2286" max="2286" width="10.140625" style="4" customWidth="1"/>
    <col min="2287" max="2287" width="9.28515625" style="4" customWidth="1"/>
    <col min="2288" max="2288" width="10.5703125" style="4" customWidth="1"/>
    <col min="2289" max="2289" width="11.7109375" style="4" customWidth="1"/>
    <col min="2290" max="2290" width="1.140625" style="4" customWidth="1"/>
    <col min="2291" max="2291" width="9.28515625" style="4" customWidth="1"/>
    <col min="2292" max="2292" width="10.28515625" style="4" customWidth="1"/>
    <col min="2293" max="2293" width="8.85546875" style="4" customWidth="1"/>
    <col min="2294" max="2294" width="10.5703125" style="4" customWidth="1"/>
    <col min="2295" max="2295" width="10.85546875" style="4" customWidth="1"/>
    <col min="2296" max="2296" width="12" style="4" bestFit="1" customWidth="1"/>
    <col min="2297" max="2298" width="11" style="4" bestFit="1" customWidth="1"/>
    <col min="2299" max="2299" width="11.140625" style="4" bestFit="1" customWidth="1"/>
    <col min="2300" max="2300" width="10.140625" style="4" bestFit="1" customWidth="1"/>
    <col min="2301" max="2539" width="9.140625" style="4"/>
    <col min="2540" max="2540" width="13.5703125" style="4" customWidth="1"/>
    <col min="2541" max="2541" width="9.7109375" style="4" customWidth="1"/>
    <col min="2542" max="2542" width="10.140625" style="4" customWidth="1"/>
    <col min="2543" max="2543" width="9.28515625" style="4" customWidth="1"/>
    <col min="2544" max="2544" width="10.5703125" style="4" customWidth="1"/>
    <col min="2545" max="2545" width="11.7109375" style="4" customWidth="1"/>
    <col min="2546" max="2546" width="1.140625" style="4" customWidth="1"/>
    <col min="2547" max="2547" width="9.28515625" style="4" customWidth="1"/>
    <col min="2548" max="2548" width="10.28515625" style="4" customWidth="1"/>
    <col min="2549" max="2549" width="8.85546875" style="4" customWidth="1"/>
    <col min="2550" max="2550" width="10.5703125" style="4" customWidth="1"/>
    <col min="2551" max="2551" width="10.85546875" style="4" customWidth="1"/>
    <col min="2552" max="2552" width="12" style="4" bestFit="1" customWidth="1"/>
    <col min="2553" max="2554" width="11" style="4" bestFit="1" customWidth="1"/>
    <col min="2555" max="2555" width="11.140625" style="4" bestFit="1" customWidth="1"/>
    <col min="2556" max="2556" width="10.140625" style="4" bestFit="1" customWidth="1"/>
    <col min="2557" max="2795" width="9.140625" style="4"/>
    <col min="2796" max="2796" width="13.5703125" style="4" customWidth="1"/>
    <col min="2797" max="2797" width="9.7109375" style="4" customWidth="1"/>
    <col min="2798" max="2798" width="10.140625" style="4" customWidth="1"/>
    <col min="2799" max="2799" width="9.28515625" style="4" customWidth="1"/>
    <col min="2800" max="2800" width="10.5703125" style="4" customWidth="1"/>
    <col min="2801" max="2801" width="11.7109375" style="4" customWidth="1"/>
    <col min="2802" max="2802" width="1.140625" style="4" customWidth="1"/>
    <col min="2803" max="2803" width="9.28515625" style="4" customWidth="1"/>
    <col min="2804" max="2804" width="10.28515625" style="4" customWidth="1"/>
    <col min="2805" max="2805" width="8.85546875" style="4" customWidth="1"/>
    <col min="2806" max="2806" width="10.5703125" style="4" customWidth="1"/>
    <col min="2807" max="2807" width="10.85546875" style="4" customWidth="1"/>
    <col min="2808" max="2808" width="12" style="4" bestFit="1" customWidth="1"/>
    <col min="2809" max="2810" width="11" style="4" bestFit="1" customWidth="1"/>
    <col min="2811" max="2811" width="11.140625" style="4" bestFit="1" customWidth="1"/>
    <col min="2812" max="2812" width="10.140625" style="4" bestFit="1" customWidth="1"/>
    <col min="2813" max="3051" width="9.140625" style="4"/>
    <col min="3052" max="3052" width="13.5703125" style="4" customWidth="1"/>
    <col min="3053" max="3053" width="9.7109375" style="4" customWidth="1"/>
    <col min="3054" max="3054" width="10.140625" style="4" customWidth="1"/>
    <col min="3055" max="3055" width="9.28515625" style="4" customWidth="1"/>
    <col min="3056" max="3056" width="10.5703125" style="4" customWidth="1"/>
    <col min="3057" max="3057" width="11.7109375" style="4" customWidth="1"/>
    <col min="3058" max="3058" width="1.140625" style="4" customWidth="1"/>
    <col min="3059" max="3059" width="9.28515625" style="4" customWidth="1"/>
    <col min="3060" max="3060" width="10.28515625" style="4" customWidth="1"/>
    <col min="3061" max="3061" width="8.85546875" style="4" customWidth="1"/>
    <col min="3062" max="3062" width="10.5703125" style="4" customWidth="1"/>
    <col min="3063" max="3063" width="10.85546875" style="4" customWidth="1"/>
    <col min="3064" max="3064" width="12" style="4" bestFit="1" customWidth="1"/>
    <col min="3065" max="3066" width="11" style="4" bestFit="1" customWidth="1"/>
    <col min="3067" max="3067" width="11.140625" style="4" bestFit="1" customWidth="1"/>
    <col min="3068" max="3068" width="10.140625" style="4" bestFit="1" customWidth="1"/>
    <col min="3069" max="3307" width="9.140625" style="4"/>
    <col min="3308" max="3308" width="13.5703125" style="4" customWidth="1"/>
    <col min="3309" max="3309" width="9.7109375" style="4" customWidth="1"/>
    <col min="3310" max="3310" width="10.140625" style="4" customWidth="1"/>
    <col min="3311" max="3311" width="9.28515625" style="4" customWidth="1"/>
    <col min="3312" max="3312" width="10.5703125" style="4" customWidth="1"/>
    <col min="3313" max="3313" width="11.7109375" style="4" customWidth="1"/>
    <col min="3314" max="3314" width="1.140625" style="4" customWidth="1"/>
    <col min="3315" max="3315" width="9.28515625" style="4" customWidth="1"/>
    <col min="3316" max="3316" width="10.28515625" style="4" customWidth="1"/>
    <col min="3317" max="3317" width="8.85546875" style="4" customWidth="1"/>
    <col min="3318" max="3318" width="10.5703125" style="4" customWidth="1"/>
    <col min="3319" max="3319" width="10.85546875" style="4" customWidth="1"/>
    <col min="3320" max="3320" width="12" style="4" bestFit="1" customWidth="1"/>
    <col min="3321" max="3322" width="11" style="4" bestFit="1" customWidth="1"/>
    <col min="3323" max="3323" width="11.140625" style="4" bestFit="1" customWidth="1"/>
    <col min="3324" max="3324" width="10.140625" style="4" bestFit="1" customWidth="1"/>
    <col min="3325" max="3563" width="9.140625" style="4"/>
    <col min="3564" max="3564" width="13.5703125" style="4" customWidth="1"/>
    <col min="3565" max="3565" width="9.7109375" style="4" customWidth="1"/>
    <col min="3566" max="3566" width="10.140625" style="4" customWidth="1"/>
    <col min="3567" max="3567" width="9.28515625" style="4" customWidth="1"/>
    <col min="3568" max="3568" width="10.5703125" style="4" customWidth="1"/>
    <col min="3569" max="3569" width="11.7109375" style="4" customWidth="1"/>
    <col min="3570" max="3570" width="1.140625" style="4" customWidth="1"/>
    <col min="3571" max="3571" width="9.28515625" style="4" customWidth="1"/>
    <col min="3572" max="3572" width="10.28515625" style="4" customWidth="1"/>
    <col min="3573" max="3573" width="8.85546875" style="4" customWidth="1"/>
    <col min="3574" max="3574" width="10.5703125" style="4" customWidth="1"/>
    <col min="3575" max="3575" width="10.85546875" style="4" customWidth="1"/>
    <col min="3576" max="3576" width="12" style="4" bestFit="1" customWidth="1"/>
    <col min="3577" max="3578" width="11" style="4" bestFit="1" customWidth="1"/>
    <col min="3579" max="3579" width="11.140625" style="4" bestFit="1" customWidth="1"/>
    <col min="3580" max="3580" width="10.140625" style="4" bestFit="1" customWidth="1"/>
    <col min="3581" max="3819" width="9.140625" style="4"/>
    <col min="3820" max="3820" width="13.5703125" style="4" customWidth="1"/>
    <col min="3821" max="3821" width="9.7109375" style="4" customWidth="1"/>
    <col min="3822" max="3822" width="10.140625" style="4" customWidth="1"/>
    <col min="3823" max="3823" width="9.28515625" style="4" customWidth="1"/>
    <col min="3824" max="3824" width="10.5703125" style="4" customWidth="1"/>
    <col min="3825" max="3825" width="11.7109375" style="4" customWidth="1"/>
    <col min="3826" max="3826" width="1.140625" style="4" customWidth="1"/>
    <col min="3827" max="3827" width="9.28515625" style="4" customWidth="1"/>
    <col min="3828" max="3828" width="10.28515625" style="4" customWidth="1"/>
    <col min="3829" max="3829" width="8.85546875" style="4" customWidth="1"/>
    <col min="3830" max="3830" width="10.5703125" style="4" customWidth="1"/>
    <col min="3831" max="3831" width="10.85546875" style="4" customWidth="1"/>
    <col min="3832" max="3832" width="12" style="4" bestFit="1" customWidth="1"/>
    <col min="3833" max="3834" width="11" style="4" bestFit="1" customWidth="1"/>
    <col min="3835" max="3835" width="11.140625" style="4" bestFit="1" customWidth="1"/>
    <col min="3836" max="3836" width="10.140625" style="4" bestFit="1" customWidth="1"/>
    <col min="3837" max="4075" width="9.140625" style="4"/>
    <col min="4076" max="4076" width="13.5703125" style="4" customWidth="1"/>
    <col min="4077" max="4077" width="9.7109375" style="4" customWidth="1"/>
    <col min="4078" max="4078" width="10.140625" style="4" customWidth="1"/>
    <col min="4079" max="4079" width="9.28515625" style="4" customWidth="1"/>
    <col min="4080" max="4080" width="10.5703125" style="4" customWidth="1"/>
    <col min="4081" max="4081" width="11.7109375" style="4" customWidth="1"/>
    <col min="4082" max="4082" width="1.140625" style="4" customWidth="1"/>
    <col min="4083" max="4083" width="9.28515625" style="4" customWidth="1"/>
    <col min="4084" max="4084" width="10.28515625" style="4" customWidth="1"/>
    <col min="4085" max="4085" width="8.85546875" style="4" customWidth="1"/>
    <col min="4086" max="4086" width="10.5703125" style="4" customWidth="1"/>
    <col min="4087" max="4087" width="10.85546875" style="4" customWidth="1"/>
    <col min="4088" max="4088" width="12" style="4" bestFit="1" customWidth="1"/>
    <col min="4089" max="4090" width="11" style="4" bestFit="1" customWidth="1"/>
    <col min="4091" max="4091" width="11.140625" style="4" bestFit="1" customWidth="1"/>
    <col min="4092" max="4092" width="10.140625" style="4" bestFit="1" customWidth="1"/>
    <col min="4093" max="4331" width="9.140625" style="4"/>
    <col min="4332" max="4332" width="13.5703125" style="4" customWidth="1"/>
    <col min="4333" max="4333" width="9.7109375" style="4" customWidth="1"/>
    <col min="4334" max="4334" width="10.140625" style="4" customWidth="1"/>
    <col min="4335" max="4335" width="9.28515625" style="4" customWidth="1"/>
    <col min="4336" max="4336" width="10.5703125" style="4" customWidth="1"/>
    <col min="4337" max="4337" width="11.7109375" style="4" customWidth="1"/>
    <col min="4338" max="4338" width="1.140625" style="4" customWidth="1"/>
    <col min="4339" max="4339" width="9.28515625" style="4" customWidth="1"/>
    <col min="4340" max="4340" width="10.28515625" style="4" customWidth="1"/>
    <col min="4341" max="4341" width="8.85546875" style="4" customWidth="1"/>
    <col min="4342" max="4342" width="10.5703125" style="4" customWidth="1"/>
    <col min="4343" max="4343" width="10.85546875" style="4" customWidth="1"/>
    <col min="4344" max="4344" width="12" style="4" bestFit="1" customWidth="1"/>
    <col min="4345" max="4346" width="11" style="4" bestFit="1" customWidth="1"/>
    <col min="4347" max="4347" width="11.140625" style="4" bestFit="1" customWidth="1"/>
    <col min="4348" max="4348" width="10.140625" style="4" bestFit="1" customWidth="1"/>
    <col min="4349" max="4587" width="9.140625" style="4"/>
    <col min="4588" max="4588" width="13.5703125" style="4" customWidth="1"/>
    <col min="4589" max="4589" width="9.7109375" style="4" customWidth="1"/>
    <col min="4590" max="4590" width="10.140625" style="4" customWidth="1"/>
    <col min="4591" max="4591" width="9.28515625" style="4" customWidth="1"/>
    <col min="4592" max="4592" width="10.5703125" style="4" customWidth="1"/>
    <col min="4593" max="4593" width="11.7109375" style="4" customWidth="1"/>
    <col min="4594" max="4594" width="1.140625" style="4" customWidth="1"/>
    <col min="4595" max="4595" width="9.28515625" style="4" customWidth="1"/>
    <col min="4596" max="4596" width="10.28515625" style="4" customWidth="1"/>
    <col min="4597" max="4597" width="8.85546875" style="4" customWidth="1"/>
    <col min="4598" max="4598" width="10.5703125" style="4" customWidth="1"/>
    <col min="4599" max="4599" width="10.85546875" style="4" customWidth="1"/>
    <col min="4600" max="4600" width="12" style="4" bestFit="1" customWidth="1"/>
    <col min="4601" max="4602" width="11" style="4" bestFit="1" customWidth="1"/>
    <col min="4603" max="4603" width="11.140625" style="4" bestFit="1" customWidth="1"/>
    <col min="4604" max="4604" width="10.140625" style="4" bestFit="1" customWidth="1"/>
    <col min="4605" max="4843" width="9.140625" style="4"/>
    <col min="4844" max="4844" width="13.5703125" style="4" customWidth="1"/>
    <col min="4845" max="4845" width="9.7109375" style="4" customWidth="1"/>
    <col min="4846" max="4846" width="10.140625" style="4" customWidth="1"/>
    <col min="4847" max="4847" width="9.28515625" style="4" customWidth="1"/>
    <col min="4848" max="4848" width="10.5703125" style="4" customWidth="1"/>
    <col min="4849" max="4849" width="11.7109375" style="4" customWidth="1"/>
    <col min="4850" max="4850" width="1.140625" style="4" customWidth="1"/>
    <col min="4851" max="4851" width="9.28515625" style="4" customWidth="1"/>
    <col min="4852" max="4852" width="10.28515625" style="4" customWidth="1"/>
    <col min="4853" max="4853" width="8.85546875" style="4" customWidth="1"/>
    <col min="4854" max="4854" width="10.5703125" style="4" customWidth="1"/>
    <col min="4855" max="4855" width="10.85546875" style="4" customWidth="1"/>
    <col min="4856" max="4856" width="12" style="4" bestFit="1" customWidth="1"/>
    <col min="4857" max="4858" width="11" style="4" bestFit="1" customWidth="1"/>
    <col min="4859" max="4859" width="11.140625" style="4" bestFit="1" customWidth="1"/>
    <col min="4860" max="4860" width="10.140625" style="4" bestFit="1" customWidth="1"/>
    <col min="4861" max="5099" width="9.140625" style="4"/>
    <col min="5100" max="5100" width="13.5703125" style="4" customWidth="1"/>
    <col min="5101" max="5101" width="9.7109375" style="4" customWidth="1"/>
    <col min="5102" max="5102" width="10.140625" style="4" customWidth="1"/>
    <col min="5103" max="5103" width="9.28515625" style="4" customWidth="1"/>
    <col min="5104" max="5104" width="10.5703125" style="4" customWidth="1"/>
    <col min="5105" max="5105" width="11.7109375" style="4" customWidth="1"/>
    <col min="5106" max="5106" width="1.140625" style="4" customWidth="1"/>
    <col min="5107" max="5107" width="9.28515625" style="4" customWidth="1"/>
    <col min="5108" max="5108" width="10.28515625" style="4" customWidth="1"/>
    <col min="5109" max="5109" width="8.85546875" style="4" customWidth="1"/>
    <col min="5110" max="5110" width="10.5703125" style="4" customWidth="1"/>
    <col min="5111" max="5111" width="10.85546875" style="4" customWidth="1"/>
    <col min="5112" max="5112" width="12" style="4" bestFit="1" customWidth="1"/>
    <col min="5113" max="5114" width="11" style="4" bestFit="1" customWidth="1"/>
    <col min="5115" max="5115" width="11.140625" style="4" bestFit="1" customWidth="1"/>
    <col min="5116" max="5116" width="10.140625" style="4" bestFit="1" customWidth="1"/>
    <col min="5117" max="5355" width="9.140625" style="4"/>
    <col min="5356" max="5356" width="13.5703125" style="4" customWidth="1"/>
    <col min="5357" max="5357" width="9.7109375" style="4" customWidth="1"/>
    <col min="5358" max="5358" width="10.140625" style="4" customWidth="1"/>
    <col min="5359" max="5359" width="9.28515625" style="4" customWidth="1"/>
    <col min="5360" max="5360" width="10.5703125" style="4" customWidth="1"/>
    <col min="5361" max="5361" width="11.7109375" style="4" customWidth="1"/>
    <col min="5362" max="5362" width="1.140625" style="4" customWidth="1"/>
    <col min="5363" max="5363" width="9.28515625" style="4" customWidth="1"/>
    <col min="5364" max="5364" width="10.28515625" style="4" customWidth="1"/>
    <col min="5365" max="5365" width="8.85546875" style="4" customWidth="1"/>
    <col min="5366" max="5366" width="10.5703125" style="4" customWidth="1"/>
    <col min="5367" max="5367" width="10.85546875" style="4" customWidth="1"/>
    <col min="5368" max="5368" width="12" style="4" bestFit="1" customWidth="1"/>
    <col min="5369" max="5370" width="11" style="4" bestFit="1" customWidth="1"/>
    <col min="5371" max="5371" width="11.140625" style="4" bestFit="1" customWidth="1"/>
    <col min="5372" max="5372" width="10.140625" style="4" bestFit="1" customWidth="1"/>
    <col min="5373" max="5611" width="9.140625" style="4"/>
    <col min="5612" max="5612" width="13.5703125" style="4" customWidth="1"/>
    <col min="5613" max="5613" width="9.7109375" style="4" customWidth="1"/>
    <col min="5614" max="5614" width="10.140625" style="4" customWidth="1"/>
    <col min="5615" max="5615" width="9.28515625" style="4" customWidth="1"/>
    <col min="5616" max="5616" width="10.5703125" style="4" customWidth="1"/>
    <col min="5617" max="5617" width="11.7109375" style="4" customWidth="1"/>
    <col min="5618" max="5618" width="1.140625" style="4" customWidth="1"/>
    <col min="5619" max="5619" width="9.28515625" style="4" customWidth="1"/>
    <col min="5620" max="5620" width="10.28515625" style="4" customWidth="1"/>
    <col min="5621" max="5621" width="8.85546875" style="4" customWidth="1"/>
    <col min="5622" max="5622" width="10.5703125" style="4" customWidth="1"/>
    <col min="5623" max="5623" width="10.85546875" style="4" customWidth="1"/>
    <col min="5624" max="5624" width="12" style="4" bestFit="1" customWidth="1"/>
    <col min="5625" max="5626" width="11" style="4" bestFit="1" customWidth="1"/>
    <col min="5627" max="5627" width="11.140625" style="4" bestFit="1" customWidth="1"/>
    <col min="5628" max="5628" width="10.140625" style="4" bestFit="1" customWidth="1"/>
    <col min="5629" max="5867" width="9.140625" style="4"/>
    <col min="5868" max="5868" width="13.5703125" style="4" customWidth="1"/>
    <col min="5869" max="5869" width="9.7109375" style="4" customWidth="1"/>
    <col min="5870" max="5870" width="10.140625" style="4" customWidth="1"/>
    <col min="5871" max="5871" width="9.28515625" style="4" customWidth="1"/>
    <col min="5872" max="5872" width="10.5703125" style="4" customWidth="1"/>
    <col min="5873" max="5873" width="11.7109375" style="4" customWidth="1"/>
    <col min="5874" max="5874" width="1.140625" style="4" customWidth="1"/>
    <col min="5875" max="5875" width="9.28515625" style="4" customWidth="1"/>
    <col min="5876" max="5876" width="10.28515625" style="4" customWidth="1"/>
    <col min="5877" max="5877" width="8.85546875" style="4" customWidth="1"/>
    <col min="5878" max="5878" width="10.5703125" style="4" customWidth="1"/>
    <col min="5879" max="5879" width="10.85546875" style="4" customWidth="1"/>
    <col min="5880" max="5880" width="12" style="4" bestFit="1" customWidth="1"/>
    <col min="5881" max="5882" width="11" style="4" bestFit="1" customWidth="1"/>
    <col min="5883" max="5883" width="11.140625" style="4" bestFit="1" customWidth="1"/>
    <col min="5884" max="5884" width="10.140625" style="4" bestFit="1" customWidth="1"/>
    <col min="5885" max="6123" width="9.140625" style="4"/>
    <col min="6124" max="6124" width="13.5703125" style="4" customWidth="1"/>
    <col min="6125" max="6125" width="9.7109375" style="4" customWidth="1"/>
    <col min="6126" max="6126" width="10.140625" style="4" customWidth="1"/>
    <col min="6127" max="6127" width="9.28515625" style="4" customWidth="1"/>
    <col min="6128" max="6128" width="10.5703125" style="4" customWidth="1"/>
    <col min="6129" max="6129" width="11.7109375" style="4" customWidth="1"/>
    <col min="6130" max="6130" width="1.140625" style="4" customWidth="1"/>
    <col min="6131" max="6131" width="9.28515625" style="4" customWidth="1"/>
    <col min="6132" max="6132" width="10.28515625" style="4" customWidth="1"/>
    <col min="6133" max="6133" width="8.85546875" style="4" customWidth="1"/>
    <col min="6134" max="6134" width="10.5703125" style="4" customWidth="1"/>
    <col min="6135" max="6135" width="10.85546875" style="4" customWidth="1"/>
    <col min="6136" max="6136" width="12" style="4" bestFit="1" customWidth="1"/>
    <col min="6137" max="6138" width="11" style="4" bestFit="1" customWidth="1"/>
    <col min="6139" max="6139" width="11.140625" style="4" bestFit="1" customWidth="1"/>
    <col min="6140" max="6140" width="10.140625" style="4" bestFit="1" customWidth="1"/>
    <col min="6141" max="6379" width="9.140625" style="4"/>
    <col min="6380" max="6380" width="13.5703125" style="4" customWidth="1"/>
    <col min="6381" max="6381" width="9.7109375" style="4" customWidth="1"/>
    <col min="6382" max="6382" width="10.140625" style="4" customWidth="1"/>
    <col min="6383" max="6383" width="9.28515625" style="4" customWidth="1"/>
    <col min="6384" max="6384" width="10.5703125" style="4" customWidth="1"/>
    <col min="6385" max="6385" width="11.7109375" style="4" customWidth="1"/>
    <col min="6386" max="6386" width="1.140625" style="4" customWidth="1"/>
    <col min="6387" max="6387" width="9.28515625" style="4" customWidth="1"/>
    <col min="6388" max="6388" width="10.28515625" style="4" customWidth="1"/>
    <col min="6389" max="6389" width="8.85546875" style="4" customWidth="1"/>
    <col min="6390" max="6390" width="10.5703125" style="4" customWidth="1"/>
    <col min="6391" max="6391" width="10.85546875" style="4" customWidth="1"/>
    <col min="6392" max="6392" width="12" style="4" bestFit="1" customWidth="1"/>
    <col min="6393" max="6394" width="11" style="4" bestFit="1" customWidth="1"/>
    <col min="6395" max="6395" width="11.140625" style="4" bestFit="1" customWidth="1"/>
    <col min="6396" max="6396" width="10.140625" style="4" bestFit="1" customWidth="1"/>
    <col min="6397" max="6635" width="9.140625" style="4"/>
    <col min="6636" max="6636" width="13.5703125" style="4" customWidth="1"/>
    <col min="6637" max="6637" width="9.7109375" style="4" customWidth="1"/>
    <col min="6638" max="6638" width="10.140625" style="4" customWidth="1"/>
    <col min="6639" max="6639" width="9.28515625" style="4" customWidth="1"/>
    <col min="6640" max="6640" width="10.5703125" style="4" customWidth="1"/>
    <col min="6641" max="6641" width="11.7109375" style="4" customWidth="1"/>
    <col min="6642" max="6642" width="1.140625" style="4" customWidth="1"/>
    <col min="6643" max="6643" width="9.28515625" style="4" customWidth="1"/>
    <col min="6644" max="6644" width="10.28515625" style="4" customWidth="1"/>
    <col min="6645" max="6645" width="8.85546875" style="4" customWidth="1"/>
    <col min="6646" max="6646" width="10.5703125" style="4" customWidth="1"/>
    <col min="6647" max="6647" width="10.85546875" style="4" customWidth="1"/>
    <col min="6648" max="6648" width="12" style="4" bestFit="1" customWidth="1"/>
    <col min="6649" max="6650" width="11" style="4" bestFit="1" customWidth="1"/>
    <col min="6651" max="6651" width="11.140625" style="4" bestFit="1" customWidth="1"/>
    <col min="6652" max="6652" width="10.140625" style="4" bestFit="1" customWidth="1"/>
    <col min="6653" max="6891" width="9.140625" style="4"/>
    <col min="6892" max="6892" width="13.5703125" style="4" customWidth="1"/>
    <col min="6893" max="6893" width="9.7109375" style="4" customWidth="1"/>
    <col min="6894" max="6894" width="10.140625" style="4" customWidth="1"/>
    <col min="6895" max="6895" width="9.28515625" style="4" customWidth="1"/>
    <col min="6896" max="6896" width="10.5703125" style="4" customWidth="1"/>
    <col min="6897" max="6897" width="11.7109375" style="4" customWidth="1"/>
    <col min="6898" max="6898" width="1.140625" style="4" customWidth="1"/>
    <col min="6899" max="6899" width="9.28515625" style="4" customWidth="1"/>
    <col min="6900" max="6900" width="10.28515625" style="4" customWidth="1"/>
    <col min="6901" max="6901" width="8.85546875" style="4" customWidth="1"/>
    <col min="6902" max="6902" width="10.5703125" style="4" customWidth="1"/>
    <col min="6903" max="6903" width="10.85546875" style="4" customWidth="1"/>
    <col min="6904" max="6904" width="12" style="4" bestFit="1" customWidth="1"/>
    <col min="6905" max="6906" width="11" style="4" bestFit="1" customWidth="1"/>
    <col min="6907" max="6907" width="11.140625" style="4" bestFit="1" customWidth="1"/>
    <col min="6908" max="6908" width="10.140625" style="4" bestFit="1" customWidth="1"/>
    <col min="6909" max="7147" width="9.140625" style="4"/>
    <col min="7148" max="7148" width="13.5703125" style="4" customWidth="1"/>
    <col min="7149" max="7149" width="9.7109375" style="4" customWidth="1"/>
    <col min="7150" max="7150" width="10.140625" style="4" customWidth="1"/>
    <col min="7151" max="7151" width="9.28515625" style="4" customWidth="1"/>
    <col min="7152" max="7152" width="10.5703125" style="4" customWidth="1"/>
    <col min="7153" max="7153" width="11.7109375" style="4" customWidth="1"/>
    <col min="7154" max="7154" width="1.140625" style="4" customWidth="1"/>
    <col min="7155" max="7155" width="9.28515625" style="4" customWidth="1"/>
    <col min="7156" max="7156" width="10.28515625" style="4" customWidth="1"/>
    <col min="7157" max="7157" width="8.85546875" style="4" customWidth="1"/>
    <col min="7158" max="7158" width="10.5703125" style="4" customWidth="1"/>
    <col min="7159" max="7159" width="10.85546875" style="4" customWidth="1"/>
    <col min="7160" max="7160" width="12" style="4" bestFit="1" customWidth="1"/>
    <col min="7161" max="7162" width="11" style="4" bestFit="1" customWidth="1"/>
    <col min="7163" max="7163" width="11.140625" style="4" bestFit="1" customWidth="1"/>
    <col min="7164" max="7164" width="10.140625" style="4" bestFit="1" customWidth="1"/>
    <col min="7165" max="7403" width="9.140625" style="4"/>
    <col min="7404" max="7404" width="13.5703125" style="4" customWidth="1"/>
    <col min="7405" max="7405" width="9.7109375" style="4" customWidth="1"/>
    <col min="7406" max="7406" width="10.140625" style="4" customWidth="1"/>
    <col min="7407" max="7407" width="9.28515625" style="4" customWidth="1"/>
    <col min="7408" max="7408" width="10.5703125" style="4" customWidth="1"/>
    <col min="7409" max="7409" width="11.7109375" style="4" customWidth="1"/>
    <col min="7410" max="7410" width="1.140625" style="4" customWidth="1"/>
    <col min="7411" max="7411" width="9.28515625" style="4" customWidth="1"/>
    <col min="7412" max="7412" width="10.28515625" style="4" customWidth="1"/>
    <col min="7413" max="7413" width="8.85546875" style="4" customWidth="1"/>
    <col min="7414" max="7414" width="10.5703125" style="4" customWidth="1"/>
    <col min="7415" max="7415" width="10.85546875" style="4" customWidth="1"/>
    <col min="7416" max="7416" width="12" style="4" bestFit="1" customWidth="1"/>
    <col min="7417" max="7418" width="11" style="4" bestFit="1" customWidth="1"/>
    <col min="7419" max="7419" width="11.140625" style="4" bestFit="1" customWidth="1"/>
    <col min="7420" max="7420" width="10.140625" style="4" bestFit="1" customWidth="1"/>
    <col min="7421" max="7659" width="9.140625" style="4"/>
    <col min="7660" max="7660" width="13.5703125" style="4" customWidth="1"/>
    <col min="7661" max="7661" width="9.7109375" style="4" customWidth="1"/>
    <col min="7662" max="7662" width="10.140625" style="4" customWidth="1"/>
    <col min="7663" max="7663" width="9.28515625" style="4" customWidth="1"/>
    <col min="7664" max="7664" width="10.5703125" style="4" customWidth="1"/>
    <col min="7665" max="7665" width="11.7109375" style="4" customWidth="1"/>
    <col min="7666" max="7666" width="1.140625" style="4" customWidth="1"/>
    <col min="7667" max="7667" width="9.28515625" style="4" customWidth="1"/>
    <col min="7668" max="7668" width="10.28515625" style="4" customWidth="1"/>
    <col min="7669" max="7669" width="8.85546875" style="4" customWidth="1"/>
    <col min="7670" max="7670" width="10.5703125" style="4" customWidth="1"/>
    <col min="7671" max="7671" width="10.85546875" style="4" customWidth="1"/>
    <col min="7672" max="7672" width="12" style="4" bestFit="1" customWidth="1"/>
    <col min="7673" max="7674" width="11" style="4" bestFit="1" customWidth="1"/>
    <col min="7675" max="7675" width="11.140625" style="4" bestFit="1" customWidth="1"/>
    <col min="7676" max="7676" width="10.140625" style="4" bestFit="1" customWidth="1"/>
    <col min="7677" max="7915" width="9.140625" style="4"/>
    <col min="7916" max="7916" width="13.5703125" style="4" customWidth="1"/>
    <col min="7917" max="7917" width="9.7109375" style="4" customWidth="1"/>
    <col min="7918" max="7918" width="10.140625" style="4" customWidth="1"/>
    <col min="7919" max="7919" width="9.28515625" style="4" customWidth="1"/>
    <col min="7920" max="7920" width="10.5703125" style="4" customWidth="1"/>
    <col min="7921" max="7921" width="11.7109375" style="4" customWidth="1"/>
    <col min="7922" max="7922" width="1.140625" style="4" customWidth="1"/>
    <col min="7923" max="7923" width="9.28515625" style="4" customWidth="1"/>
    <col min="7924" max="7924" width="10.28515625" style="4" customWidth="1"/>
    <col min="7925" max="7925" width="8.85546875" style="4" customWidth="1"/>
    <col min="7926" max="7926" width="10.5703125" style="4" customWidth="1"/>
    <col min="7927" max="7927" width="10.85546875" style="4" customWidth="1"/>
    <col min="7928" max="7928" width="12" style="4" bestFit="1" customWidth="1"/>
    <col min="7929" max="7930" width="11" style="4" bestFit="1" customWidth="1"/>
    <col min="7931" max="7931" width="11.140625" style="4" bestFit="1" customWidth="1"/>
    <col min="7932" max="7932" width="10.140625" style="4" bestFit="1" customWidth="1"/>
    <col min="7933" max="8171" width="9.140625" style="4"/>
    <col min="8172" max="8172" width="13.5703125" style="4" customWidth="1"/>
    <col min="8173" max="8173" width="9.7109375" style="4" customWidth="1"/>
    <col min="8174" max="8174" width="10.140625" style="4" customWidth="1"/>
    <col min="8175" max="8175" width="9.28515625" style="4" customWidth="1"/>
    <col min="8176" max="8176" width="10.5703125" style="4" customWidth="1"/>
    <col min="8177" max="8177" width="11.7109375" style="4" customWidth="1"/>
    <col min="8178" max="8178" width="1.140625" style="4" customWidth="1"/>
    <col min="8179" max="8179" width="9.28515625" style="4" customWidth="1"/>
    <col min="8180" max="8180" width="10.28515625" style="4" customWidth="1"/>
    <col min="8181" max="8181" width="8.85546875" style="4" customWidth="1"/>
    <col min="8182" max="8182" width="10.5703125" style="4" customWidth="1"/>
    <col min="8183" max="8183" width="10.85546875" style="4" customWidth="1"/>
    <col min="8184" max="8184" width="12" style="4" bestFit="1" customWidth="1"/>
    <col min="8185" max="8186" width="11" style="4" bestFit="1" customWidth="1"/>
    <col min="8187" max="8187" width="11.140625" style="4" bestFit="1" customWidth="1"/>
    <col min="8188" max="8188" width="10.140625" style="4" bestFit="1" customWidth="1"/>
    <col min="8189" max="8427" width="9.140625" style="4"/>
    <col min="8428" max="8428" width="13.5703125" style="4" customWidth="1"/>
    <col min="8429" max="8429" width="9.7109375" style="4" customWidth="1"/>
    <col min="8430" max="8430" width="10.140625" style="4" customWidth="1"/>
    <col min="8431" max="8431" width="9.28515625" style="4" customWidth="1"/>
    <col min="8432" max="8432" width="10.5703125" style="4" customWidth="1"/>
    <col min="8433" max="8433" width="11.7109375" style="4" customWidth="1"/>
    <col min="8434" max="8434" width="1.140625" style="4" customWidth="1"/>
    <col min="8435" max="8435" width="9.28515625" style="4" customWidth="1"/>
    <col min="8436" max="8436" width="10.28515625" style="4" customWidth="1"/>
    <col min="8437" max="8437" width="8.85546875" style="4" customWidth="1"/>
    <col min="8438" max="8438" width="10.5703125" style="4" customWidth="1"/>
    <col min="8439" max="8439" width="10.85546875" style="4" customWidth="1"/>
    <col min="8440" max="8440" width="12" style="4" bestFit="1" customWidth="1"/>
    <col min="8441" max="8442" width="11" style="4" bestFit="1" customWidth="1"/>
    <col min="8443" max="8443" width="11.140625" style="4" bestFit="1" customWidth="1"/>
    <col min="8444" max="8444" width="10.140625" style="4" bestFit="1" customWidth="1"/>
    <col min="8445" max="8683" width="9.140625" style="4"/>
    <col min="8684" max="8684" width="13.5703125" style="4" customWidth="1"/>
    <col min="8685" max="8685" width="9.7109375" style="4" customWidth="1"/>
    <col min="8686" max="8686" width="10.140625" style="4" customWidth="1"/>
    <col min="8687" max="8687" width="9.28515625" style="4" customWidth="1"/>
    <col min="8688" max="8688" width="10.5703125" style="4" customWidth="1"/>
    <col min="8689" max="8689" width="11.7109375" style="4" customWidth="1"/>
    <col min="8690" max="8690" width="1.140625" style="4" customWidth="1"/>
    <col min="8691" max="8691" width="9.28515625" style="4" customWidth="1"/>
    <col min="8692" max="8692" width="10.28515625" style="4" customWidth="1"/>
    <col min="8693" max="8693" width="8.85546875" style="4" customWidth="1"/>
    <col min="8694" max="8694" width="10.5703125" style="4" customWidth="1"/>
    <col min="8695" max="8695" width="10.85546875" style="4" customWidth="1"/>
    <col min="8696" max="8696" width="12" style="4" bestFit="1" customWidth="1"/>
    <col min="8697" max="8698" width="11" style="4" bestFit="1" customWidth="1"/>
    <col min="8699" max="8699" width="11.140625" style="4" bestFit="1" customWidth="1"/>
    <col min="8700" max="8700" width="10.140625" style="4" bestFit="1" customWidth="1"/>
    <col min="8701" max="8939" width="9.140625" style="4"/>
    <col min="8940" max="8940" width="13.5703125" style="4" customWidth="1"/>
    <col min="8941" max="8941" width="9.7109375" style="4" customWidth="1"/>
    <col min="8942" max="8942" width="10.140625" style="4" customWidth="1"/>
    <col min="8943" max="8943" width="9.28515625" style="4" customWidth="1"/>
    <col min="8944" max="8944" width="10.5703125" style="4" customWidth="1"/>
    <col min="8945" max="8945" width="11.7109375" style="4" customWidth="1"/>
    <col min="8946" max="8946" width="1.140625" style="4" customWidth="1"/>
    <col min="8947" max="8947" width="9.28515625" style="4" customWidth="1"/>
    <col min="8948" max="8948" width="10.28515625" style="4" customWidth="1"/>
    <col min="8949" max="8949" width="8.85546875" style="4" customWidth="1"/>
    <col min="8950" max="8950" width="10.5703125" style="4" customWidth="1"/>
    <col min="8951" max="8951" width="10.85546875" style="4" customWidth="1"/>
    <col min="8952" max="8952" width="12" style="4" bestFit="1" customWidth="1"/>
    <col min="8953" max="8954" width="11" style="4" bestFit="1" customWidth="1"/>
    <col min="8955" max="8955" width="11.140625" style="4" bestFit="1" customWidth="1"/>
    <col min="8956" max="8956" width="10.140625" style="4" bestFit="1" customWidth="1"/>
    <col min="8957" max="9195" width="9.140625" style="4"/>
    <col min="9196" max="9196" width="13.5703125" style="4" customWidth="1"/>
    <col min="9197" max="9197" width="9.7109375" style="4" customWidth="1"/>
    <col min="9198" max="9198" width="10.140625" style="4" customWidth="1"/>
    <col min="9199" max="9199" width="9.28515625" style="4" customWidth="1"/>
    <col min="9200" max="9200" width="10.5703125" style="4" customWidth="1"/>
    <col min="9201" max="9201" width="11.7109375" style="4" customWidth="1"/>
    <col min="9202" max="9202" width="1.140625" style="4" customWidth="1"/>
    <col min="9203" max="9203" width="9.28515625" style="4" customWidth="1"/>
    <col min="9204" max="9204" width="10.28515625" style="4" customWidth="1"/>
    <col min="9205" max="9205" width="8.85546875" style="4" customWidth="1"/>
    <col min="9206" max="9206" width="10.5703125" style="4" customWidth="1"/>
    <col min="9207" max="9207" width="10.85546875" style="4" customWidth="1"/>
    <col min="9208" max="9208" width="12" style="4" bestFit="1" customWidth="1"/>
    <col min="9209" max="9210" width="11" style="4" bestFit="1" customWidth="1"/>
    <col min="9211" max="9211" width="11.140625" style="4" bestFit="1" customWidth="1"/>
    <col min="9212" max="9212" width="10.140625" style="4" bestFit="1" customWidth="1"/>
    <col min="9213" max="9451" width="9.140625" style="4"/>
    <col min="9452" max="9452" width="13.5703125" style="4" customWidth="1"/>
    <col min="9453" max="9453" width="9.7109375" style="4" customWidth="1"/>
    <col min="9454" max="9454" width="10.140625" style="4" customWidth="1"/>
    <col min="9455" max="9455" width="9.28515625" style="4" customWidth="1"/>
    <col min="9456" max="9456" width="10.5703125" style="4" customWidth="1"/>
    <col min="9457" max="9457" width="11.7109375" style="4" customWidth="1"/>
    <col min="9458" max="9458" width="1.140625" style="4" customWidth="1"/>
    <col min="9459" max="9459" width="9.28515625" style="4" customWidth="1"/>
    <col min="9460" max="9460" width="10.28515625" style="4" customWidth="1"/>
    <col min="9461" max="9461" width="8.85546875" style="4" customWidth="1"/>
    <col min="9462" max="9462" width="10.5703125" style="4" customWidth="1"/>
    <col min="9463" max="9463" width="10.85546875" style="4" customWidth="1"/>
    <col min="9464" max="9464" width="12" style="4" bestFit="1" customWidth="1"/>
    <col min="9465" max="9466" width="11" style="4" bestFit="1" customWidth="1"/>
    <col min="9467" max="9467" width="11.140625" style="4" bestFit="1" customWidth="1"/>
    <col min="9468" max="9468" width="10.140625" style="4" bestFit="1" customWidth="1"/>
    <col min="9469" max="9707" width="9.140625" style="4"/>
    <col min="9708" max="9708" width="13.5703125" style="4" customWidth="1"/>
    <col min="9709" max="9709" width="9.7109375" style="4" customWidth="1"/>
    <col min="9710" max="9710" width="10.140625" style="4" customWidth="1"/>
    <col min="9711" max="9711" width="9.28515625" style="4" customWidth="1"/>
    <col min="9712" max="9712" width="10.5703125" style="4" customWidth="1"/>
    <col min="9713" max="9713" width="11.7109375" style="4" customWidth="1"/>
    <col min="9714" max="9714" width="1.140625" style="4" customWidth="1"/>
    <col min="9715" max="9715" width="9.28515625" style="4" customWidth="1"/>
    <col min="9716" max="9716" width="10.28515625" style="4" customWidth="1"/>
    <col min="9717" max="9717" width="8.85546875" style="4" customWidth="1"/>
    <col min="9718" max="9718" width="10.5703125" style="4" customWidth="1"/>
    <col min="9719" max="9719" width="10.85546875" style="4" customWidth="1"/>
    <col min="9720" max="9720" width="12" style="4" bestFit="1" customWidth="1"/>
    <col min="9721" max="9722" width="11" style="4" bestFit="1" customWidth="1"/>
    <col min="9723" max="9723" width="11.140625" style="4" bestFit="1" customWidth="1"/>
    <col min="9724" max="9724" width="10.140625" style="4" bestFit="1" customWidth="1"/>
    <col min="9725" max="9963" width="9.140625" style="4"/>
    <col min="9964" max="9964" width="13.5703125" style="4" customWidth="1"/>
    <col min="9965" max="9965" width="9.7109375" style="4" customWidth="1"/>
    <col min="9966" max="9966" width="10.140625" style="4" customWidth="1"/>
    <col min="9967" max="9967" width="9.28515625" style="4" customWidth="1"/>
    <col min="9968" max="9968" width="10.5703125" style="4" customWidth="1"/>
    <col min="9969" max="9969" width="11.7109375" style="4" customWidth="1"/>
    <col min="9970" max="9970" width="1.140625" style="4" customWidth="1"/>
    <col min="9971" max="9971" width="9.28515625" style="4" customWidth="1"/>
    <col min="9972" max="9972" width="10.28515625" style="4" customWidth="1"/>
    <col min="9973" max="9973" width="8.85546875" style="4" customWidth="1"/>
    <col min="9974" max="9974" width="10.5703125" style="4" customWidth="1"/>
    <col min="9975" max="9975" width="10.85546875" style="4" customWidth="1"/>
    <col min="9976" max="9976" width="12" style="4" bestFit="1" customWidth="1"/>
    <col min="9977" max="9978" width="11" style="4" bestFit="1" customWidth="1"/>
    <col min="9979" max="9979" width="11.140625" style="4" bestFit="1" customWidth="1"/>
    <col min="9980" max="9980" width="10.140625" style="4" bestFit="1" customWidth="1"/>
    <col min="9981" max="10219" width="9.140625" style="4"/>
    <col min="10220" max="10220" width="13.5703125" style="4" customWidth="1"/>
    <col min="10221" max="10221" width="9.7109375" style="4" customWidth="1"/>
    <col min="10222" max="10222" width="10.140625" style="4" customWidth="1"/>
    <col min="10223" max="10223" width="9.28515625" style="4" customWidth="1"/>
    <col min="10224" max="10224" width="10.5703125" style="4" customWidth="1"/>
    <col min="10225" max="10225" width="11.7109375" style="4" customWidth="1"/>
    <col min="10226" max="10226" width="1.140625" style="4" customWidth="1"/>
    <col min="10227" max="10227" width="9.28515625" style="4" customWidth="1"/>
    <col min="10228" max="10228" width="10.28515625" style="4" customWidth="1"/>
    <col min="10229" max="10229" width="8.85546875" style="4" customWidth="1"/>
    <col min="10230" max="10230" width="10.5703125" style="4" customWidth="1"/>
    <col min="10231" max="10231" width="10.85546875" style="4" customWidth="1"/>
    <col min="10232" max="10232" width="12" style="4" bestFit="1" customWidth="1"/>
    <col min="10233" max="10234" width="11" style="4" bestFit="1" customWidth="1"/>
    <col min="10235" max="10235" width="11.140625" style="4" bestFit="1" customWidth="1"/>
    <col min="10236" max="10236" width="10.140625" style="4" bestFit="1" customWidth="1"/>
    <col min="10237" max="10475" width="9.140625" style="4"/>
    <col min="10476" max="10476" width="13.5703125" style="4" customWidth="1"/>
    <col min="10477" max="10477" width="9.7109375" style="4" customWidth="1"/>
    <col min="10478" max="10478" width="10.140625" style="4" customWidth="1"/>
    <col min="10479" max="10479" width="9.28515625" style="4" customWidth="1"/>
    <col min="10480" max="10480" width="10.5703125" style="4" customWidth="1"/>
    <col min="10481" max="10481" width="11.7109375" style="4" customWidth="1"/>
    <col min="10482" max="10482" width="1.140625" style="4" customWidth="1"/>
    <col min="10483" max="10483" width="9.28515625" style="4" customWidth="1"/>
    <col min="10484" max="10484" width="10.28515625" style="4" customWidth="1"/>
    <col min="10485" max="10485" width="8.85546875" style="4" customWidth="1"/>
    <col min="10486" max="10486" width="10.5703125" style="4" customWidth="1"/>
    <col min="10487" max="10487" width="10.85546875" style="4" customWidth="1"/>
    <col min="10488" max="10488" width="12" style="4" bestFit="1" customWidth="1"/>
    <col min="10489" max="10490" width="11" style="4" bestFit="1" customWidth="1"/>
    <col min="10491" max="10491" width="11.140625" style="4" bestFit="1" customWidth="1"/>
    <col min="10492" max="10492" width="10.140625" style="4" bestFit="1" customWidth="1"/>
    <col min="10493" max="10731" width="9.140625" style="4"/>
    <col min="10732" max="10732" width="13.5703125" style="4" customWidth="1"/>
    <col min="10733" max="10733" width="9.7109375" style="4" customWidth="1"/>
    <col min="10734" max="10734" width="10.140625" style="4" customWidth="1"/>
    <col min="10735" max="10735" width="9.28515625" style="4" customWidth="1"/>
    <col min="10736" max="10736" width="10.5703125" style="4" customWidth="1"/>
    <col min="10737" max="10737" width="11.7109375" style="4" customWidth="1"/>
    <col min="10738" max="10738" width="1.140625" style="4" customWidth="1"/>
    <col min="10739" max="10739" width="9.28515625" style="4" customWidth="1"/>
    <col min="10740" max="10740" width="10.28515625" style="4" customWidth="1"/>
    <col min="10741" max="10741" width="8.85546875" style="4" customWidth="1"/>
    <col min="10742" max="10742" width="10.5703125" style="4" customWidth="1"/>
    <col min="10743" max="10743" width="10.85546875" style="4" customWidth="1"/>
    <col min="10744" max="10744" width="12" style="4" bestFit="1" customWidth="1"/>
    <col min="10745" max="10746" width="11" style="4" bestFit="1" customWidth="1"/>
    <col min="10747" max="10747" width="11.140625" style="4" bestFit="1" customWidth="1"/>
    <col min="10748" max="10748" width="10.140625" style="4" bestFit="1" customWidth="1"/>
    <col min="10749" max="10987" width="9.140625" style="4"/>
    <col min="10988" max="10988" width="13.5703125" style="4" customWidth="1"/>
    <col min="10989" max="10989" width="9.7109375" style="4" customWidth="1"/>
    <col min="10990" max="10990" width="10.140625" style="4" customWidth="1"/>
    <col min="10991" max="10991" width="9.28515625" style="4" customWidth="1"/>
    <col min="10992" max="10992" width="10.5703125" style="4" customWidth="1"/>
    <col min="10993" max="10993" width="11.7109375" style="4" customWidth="1"/>
    <col min="10994" max="10994" width="1.140625" style="4" customWidth="1"/>
    <col min="10995" max="10995" width="9.28515625" style="4" customWidth="1"/>
    <col min="10996" max="10996" width="10.28515625" style="4" customWidth="1"/>
    <col min="10997" max="10997" width="8.85546875" style="4" customWidth="1"/>
    <col min="10998" max="10998" width="10.5703125" style="4" customWidth="1"/>
    <col min="10999" max="10999" width="10.85546875" style="4" customWidth="1"/>
    <col min="11000" max="11000" width="12" style="4" bestFit="1" customWidth="1"/>
    <col min="11001" max="11002" width="11" style="4" bestFit="1" customWidth="1"/>
    <col min="11003" max="11003" width="11.140625" style="4" bestFit="1" customWidth="1"/>
    <col min="11004" max="11004" width="10.140625" style="4" bestFit="1" customWidth="1"/>
    <col min="11005" max="11243" width="9.140625" style="4"/>
    <col min="11244" max="11244" width="13.5703125" style="4" customWidth="1"/>
    <col min="11245" max="11245" width="9.7109375" style="4" customWidth="1"/>
    <col min="11246" max="11246" width="10.140625" style="4" customWidth="1"/>
    <col min="11247" max="11247" width="9.28515625" style="4" customWidth="1"/>
    <col min="11248" max="11248" width="10.5703125" style="4" customWidth="1"/>
    <col min="11249" max="11249" width="11.7109375" style="4" customWidth="1"/>
    <col min="11250" max="11250" width="1.140625" style="4" customWidth="1"/>
    <col min="11251" max="11251" width="9.28515625" style="4" customWidth="1"/>
    <col min="11252" max="11252" width="10.28515625" style="4" customWidth="1"/>
    <col min="11253" max="11253" width="8.85546875" style="4" customWidth="1"/>
    <col min="11254" max="11254" width="10.5703125" style="4" customWidth="1"/>
    <col min="11255" max="11255" width="10.85546875" style="4" customWidth="1"/>
    <col min="11256" max="11256" width="12" style="4" bestFit="1" customWidth="1"/>
    <col min="11257" max="11258" width="11" style="4" bestFit="1" customWidth="1"/>
    <col min="11259" max="11259" width="11.140625" style="4" bestFit="1" customWidth="1"/>
    <col min="11260" max="11260" width="10.140625" style="4" bestFit="1" customWidth="1"/>
    <col min="11261" max="11499" width="9.140625" style="4"/>
    <col min="11500" max="11500" width="13.5703125" style="4" customWidth="1"/>
    <col min="11501" max="11501" width="9.7109375" style="4" customWidth="1"/>
    <col min="11502" max="11502" width="10.140625" style="4" customWidth="1"/>
    <col min="11503" max="11503" width="9.28515625" style="4" customWidth="1"/>
    <col min="11504" max="11504" width="10.5703125" style="4" customWidth="1"/>
    <col min="11505" max="11505" width="11.7109375" style="4" customWidth="1"/>
    <col min="11506" max="11506" width="1.140625" style="4" customWidth="1"/>
    <col min="11507" max="11507" width="9.28515625" style="4" customWidth="1"/>
    <col min="11508" max="11508" width="10.28515625" style="4" customWidth="1"/>
    <col min="11509" max="11509" width="8.85546875" style="4" customWidth="1"/>
    <col min="11510" max="11510" width="10.5703125" style="4" customWidth="1"/>
    <col min="11511" max="11511" width="10.85546875" style="4" customWidth="1"/>
    <col min="11512" max="11512" width="12" style="4" bestFit="1" customWidth="1"/>
    <col min="11513" max="11514" width="11" style="4" bestFit="1" customWidth="1"/>
    <col min="11515" max="11515" width="11.140625" style="4" bestFit="1" customWidth="1"/>
    <col min="11516" max="11516" width="10.140625" style="4" bestFit="1" customWidth="1"/>
    <col min="11517" max="11755" width="9.140625" style="4"/>
    <col min="11756" max="11756" width="13.5703125" style="4" customWidth="1"/>
    <col min="11757" max="11757" width="9.7109375" style="4" customWidth="1"/>
    <col min="11758" max="11758" width="10.140625" style="4" customWidth="1"/>
    <col min="11759" max="11759" width="9.28515625" style="4" customWidth="1"/>
    <col min="11760" max="11760" width="10.5703125" style="4" customWidth="1"/>
    <col min="11761" max="11761" width="11.7109375" style="4" customWidth="1"/>
    <col min="11762" max="11762" width="1.140625" style="4" customWidth="1"/>
    <col min="11763" max="11763" width="9.28515625" style="4" customWidth="1"/>
    <col min="11764" max="11764" width="10.28515625" style="4" customWidth="1"/>
    <col min="11765" max="11765" width="8.85546875" style="4" customWidth="1"/>
    <col min="11766" max="11766" width="10.5703125" style="4" customWidth="1"/>
    <col min="11767" max="11767" width="10.85546875" style="4" customWidth="1"/>
    <col min="11768" max="11768" width="12" style="4" bestFit="1" customWidth="1"/>
    <col min="11769" max="11770" width="11" style="4" bestFit="1" customWidth="1"/>
    <col min="11771" max="11771" width="11.140625" style="4" bestFit="1" customWidth="1"/>
    <col min="11772" max="11772" width="10.140625" style="4" bestFit="1" customWidth="1"/>
    <col min="11773" max="12011" width="9.140625" style="4"/>
    <col min="12012" max="12012" width="13.5703125" style="4" customWidth="1"/>
    <col min="12013" max="12013" width="9.7109375" style="4" customWidth="1"/>
    <col min="12014" max="12014" width="10.140625" style="4" customWidth="1"/>
    <col min="12015" max="12015" width="9.28515625" style="4" customWidth="1"/>
    <col min="12016" max="12016" width="10.5703125" style="4" customWidth="1"/>
    <col min="12017" max="12017" width="11.7109375" style="4" customWidth="1"/>
    <col min="12018" max="12018" width="1.140625" style="4" customWidth="1"/>
    <col min="12019" max="12019" width="9.28515625" style="4" customWidth="1"/>
    <col min="12020" max="12020" width="10.28515625" style="4" customWidth="1"/>
    <col min="12021" max="12021" width="8.85546875" style="4" customWidth="1"/>
    <col min="12022" max="12022" width="10.5703125" style="4" customWidth="1"/>
    <col min="12023" max="12023" width="10.85546875" style="4" customWidth="1"/>
    <col min="12024" max="12024" width="12" style="4" bestFit="1" customWidth="1"/>
    <col min="12025" max="12026" width="11" style="4" bestFit="1" customWidth="1"/>
    <col min="12027" max="12027" width="11.140625" style="4" bestFit="1" customWidth="1"/>
    <col min="12028" max="12028" width="10.140625" style="4" bestFit="1" customWidth="1"/>
    <col min="12029" max="12267" width="9.140625" style="4"/>
    <col min="12268" max="12268" width="13.5703125" style="4" customWidth="1"/>
    <col min="12269" max="12269" width="9.7109375" style="4" customWidth="1"/>
    <col min="12270" max="12270" width="10.140625" style="4" customWidth="1"/>
    <col min="12271" max="12271" width="9.28515625" style="4" customWidth="1"/>
    <col min="12272" max="12272" width="10.5703125" style="4" customWidth="1"/>
    <col min="12273" max="12273" width="11.7109375" style="4" customWidth="1"/>
    <col min="12274" max="12274" width="1.140625" style="4" customWidth="1"/>
    <col min="12275" max="12275" width="9.28515625" style="4" customWidth="1"/>
    <col min="12276" max="12276" width="10.28515625" style="4" customWidth="1"/>
    <col min="12277" max="12277" width="8.85546875" style="4" customWidth="1"/>
    <col min="12278" max="12278" width="10.5703125" style="4" customWidth="1"/>
    <col min="12279" max="12279" width="10.85546875" style="4" customWidth="1"/>
    <col min="12280" max="12280" width="12" style="4" bestFit="1" customWidth="1"/>
    <col min="12281" max="12282" width="11" style="4" bestFit="1" customWidth="1"/>
    <col min="12283" max="12283" width="11.140625" style="4" bestFit="1" customWidth="1"/>
    <col min="12284" max="12284" width="10.140625" style="4" bestFit="1" customWidth="1"/>
    <col min="12285" max="12523" width="9.140625" style="4"/>
    <col min="12524" max="12524" width="13.5703125" style="4" customWidth="1"/>
    <col min="12525" max="12525" width="9.7109375" style="4" customWidth="1"/>
    <col min="12526" max="12526" width="10.140625" style="4" customWidth="1"/>
    <col min="12527" max="12527" width="9.28515625" style="4" customWidth="1"/>
    <col min="12528" max="12528" width="10.5703125" style="4" customWidth="1"/>
    <col min="12529" max="12529" width="11.7109375" style="4" customWidth="1"/>
    <col min="12530" max="12530" width="1.140625" style="4" customWidth="1"/>
    <col min="12531" max="12531" width="9.28515625" style="4" customWidth="1"/>
    <col min="12532" max="12532" width="10.28515625" style="4" customWidth="1"/>
    <col min="12533" max="12533" width="8.85546875" style="4" customWidth="1"/>
    <col min="12534" max="12534" width="10.5703125" style="4" customWidth="1"/>
    <col min="12535" max="12535" width="10.85546875" style="4" customWidth="1"/>
    <col min="12536" max="12536" width="12" style="4" bestFit="1" customWidth="1"/>
    <col min="12537" max="12538" width="11" style="4" bestFit="1" customWidth="1"/>
    <col min="12539" max="12539" width="11.140625" style="4" bestFit="1" customWidth="1"/>
    <col min="12540" max="12540" width="10.140625" style="4" bestFit="1" customWidth="1"/>
    <col min="12541" max="12779" width="9.140625" style="4"/>
    <col min="12780" max="12780" width="13.5703125" style="4" customWidth="1"/>
    <col min="12781" max="12781" width="9.7109375" style="4" customWidth="1"/>
    <col min="12782" max="12782" width="10.140625" style="4" customWidth="1"/>
    <col min="12783" max="12783" width="9.28515625" style="4" customWidth="1"/>
    <col min="12784" max="12784" width="10.5703125" style="4" customWidth="1"/>
    <col min="12785" max="12785" width="11.7109375" style="4" customWidth="1"/>
    <col min="12786" max="12786" width="1.140625" style="4" customWidth="1"/>
    <col min="12787" max="12787" width="9.28515625" style="4" customWidth="1"/>
    <col min="12788" max="12788" width="10.28515625" style="4" customWidth="1"/>
    <col min="12789" max="12789" width="8.85546875" style="4" customWidth="1"/>
    <col min="12790" max="12790" width="10.5703125" style="4" customWidth="1"/>
    <col min="12791" max="12791" width="10.85546875" style="4" customWidth="1"/>
    <col min="12792" max="12792" width="12" style="4" bestFit="1" customWidth="1"/>
    <col min="12793" max="12794" width="11" style="4" bestFit="1" customWidth="1"/>
    <col min="12795" max="12795" width="11.140625" style="4" bestFit="1" customWidth="1"/>
    <col min="12796" max="12796" width="10.140625" style="4" bestFit="1" customWidth="1"/>
    <col min="12797" max="13035" width="9.140625" style="4"/>
    <col min="13036" max="13036" width="13.5703125" style="4" customWidth="1"/>
    <col min="13037" max="13037" width="9.7109375" style="4" customWidth="1"/>
    <col min="13038" max="13038" width="10.140625" style="4" customWidth="1"/>
    <col min="13039" max="13039" width="9.28515625" style="4" customWidth="1"/>
    <col min="13040" max="13040" width="10.5703125" style="4" customWidth="1"/>
    <col min="13041" max="13041" width="11.7109375" style="4" customWidth="1"/>
    <col min="13042" max="13042" width="1.140625" style="4" customWidth="1"/>
    <col min="13043" max="13043" width="9.28515625" style="4" customWidth="1"/>
    <col min="13044" max="13044" width="10.28515625" style="4" customWidth="1"/>
    <col min="13045" max="13045" width="8.85546875" style="4" customWidth="1"/>
    <col min="13046" max="13046" width="10.5703125" style="4" customWidth="1"/>
    <col min="13047" max="13047" width="10.85546875" style="4" customWidth="1"/>
    <col min="13048" max="13048" width="12" style="4" bestFit="1" customWidth="1"/>
    <col min="13049" max="13050" width="11" style="4" bestFit="1" customWidth="1"/>
    <col min="13051" max="13051" width="11.140625" style="4" bestFit="1" customWidth="1"/>
    <col min="13052" max="13052" width="10.140625" style="4" bestFit="1" customWidth="1"/>
    <col min="13053" max="13291" width="9.140625" style="4"/>
    <col min="13292" max="13292" width="13.5703125" style="4" customWidth="1"/>
    <col min="13293" max="13293" width="9.7109375" style="4" customWidth="1"/>
    <col min="13294" max="13294" width="10.140625" style="4" customWidth="1"/>
    <col min="13295" max="13295" width="9.28515625" style="4" customWidth="1"/>
    <col min="13296" max="13296" width="10.5703125" style="4" customWidth="1"/>
    <col min="13297" max="13297" width="11.7109375" style="4" customWidth="1"/>
    <col min="13298" max="13298" width="1.140625" style="4" customWidth="1"/>
    <col min="13299" max="13299" width="9.28515625" style="4" customWidth="1"/>
    <col min="13300" max="13300" width="10.28515625" style="4" customWidth="1"/>
    <col min="13301" max="13301" width="8.85546875" style="4" customWidth="1"/>
    <col min="13302" max="13302" width="10.5703125" style="4" customWidth="1"/>
    <col min="13303" max="13303" width="10.85546875" style="4" customWidth="1"/>
    <col min="13304" max="13304" width="12" style="4" bestFit="1" customWidth="1"/>
    <col min="13305" max="13306" width="11" style="4" bestFit="1" customWidth="1"/>
    <col min="13307" max="13307" width="11.140625" style="4" bestFit="1" customWidth="1"/>
    <col min="13308" max="13308" width="10.140625" style="4" bestFit="1" customWidth="1"/>
    <col min="13309" max="13547" width="9.140625" style="4"/>
    <col min="13548" max="13548" width="13.5703125" style="4" customWidth="1"/>
    <col min="13549" max="13549" width="9.7109375" style="4" customWidth="1"/>
    <col min="13550" max="13550" width="10.140625" style="4" customWidth="1"/>
    <col min="13551" max="13551" width="9.28515625" style="4" customWidth="1"/>
    <col min="13552" max="13552" width="10.5703125" style="4" customWidth="1"/>
    <col min="13553" max="13553" width="11.7109375" style="4" customWidth="1"/>
    <col min="13554" max="13554" width="1.140625" style="4" customWidth="1"/>
    <col min="13555" max="13555" width="9.28515625" style="4" customWidth="1"/>
    <col min="13556" max="13556" width="10.28515625" style="4" customWidth="1"/>
    <col min="13557" max="13557" width="8.85546875" style="4" customWidth="1"/>
    <col min="13558" max="13558" width="10.5703125" style="4" customWidth="1"/>
    <col min="13559" max="13559" width="10.85546875" style="4" customWidth="1"/>
    <col min="13560" max="13560" width="12" style="4" bestFit="1" customWidth="1"/>
    <col min="13561" max="13562" width="11" style="4" bestFit="1" customWidth="1"/>
    <col min="13563" max="13563" width="11.140625" style="4" bestFit="1" customWidth="1"/>
    <col min="13564" max="13564" width="10.140625" style="4" bestFit="1" customWidth="1"/>
    <col min="13565" max="13803" width="9.140625" style="4"/>
    <col min="13804" max="13804" width="13.5703125" style="4" customWidth="1"/>
    <col min="13805" max="13805" width="9.7109375" style="4" customWidth="1"/>
    <col min="13806" max="13806" width="10.140625" style="4" customWidth="1"/>
    <col min="13807" max="13807" width="9.28515625" style="4" customWidth="1"/>
    <col min="13808" max="13808" width="10.5703125" style="4" customWidth="1"/>
    <col min="13809" max="13809" width="11.7109375" style="4" customWidth="1"/>
    <col min="13810" max="13810" width="1.140625" style="4" customWidth="1"/>
    <col min="13811" max="13811" width="9.28515625" style="4" customWidth="1"/>
    <col min="13812" max="13812" width="10.28515625" style="4" customWidth="1"/>
    <col min="13813" max="13813" width="8.85546875" style="4" customWidth="1"/>
    <col min="13814" max="13814" width="10.5703125" style="4" customWidth="1"/>
    <col min="13815" max="13815" width="10.85546875" style="4" customWidth="1"/>
    <col min="13816" max="13816" width="12" style="4" bestFit="1" customWidth="1"/>
    <col min="13817" max="13818" width="11" style="4" bestFit="1" customWidth="1"/>
    <col min="13819" max="13819" width="11.140625" style="4" bestFit="1" customWidth="1"/>
    <col min="13820" max="13820" width="10.140625" style="4" bestFit="1" customWidth="1"/>
    <col min="13821" max="14059" width="9.140625" style="4"/>
    <col min="14060" max="14060" width="13.5703125" style="4" customWidth="1"/>
    <col min="14061" max="14061" width="9.7109375" style="4" customWidth="1"/>
    <col min="14062" max="14062" width="10.140625" style="4" customWidth="1"/>
    <col min="14063" max="14063" width="9.28515625" style="4" customWidth="1"/>
    <col min="14064" max="14064" width="10.5703125" style="4" customWidth="1"/>
    <col min="14065" max="14065" width="11.7109375" style="4" customWidth="1"/>
    <col min="14066" max="14066" width="1.140625" style="4" customWidth="1"/>
    <col min="14067" max="14067" width="9.28515625" style="4" customWidth="1"/>
    <col min="14068" max="14068" width="10.28515625" style="4" customWidth="1"/>
    <col min="14069" max="14069" width="8.85546875" style="4" customWidth="1"/>
    <col min="14070" max="14070" width="10.5703125" style="4" customWidth="1"/>
    <col min="14071" max="14071" width="10.85546875" style="4" customWidth="1"/>
    <col min="14072" max="14072" width="12" style="4" bestFit="1" customWidth="1"/>
    <col min="14073" max="14074" width="11" style="4" bestFit="1" customWidth="1"/>
    <col min="14075" max="14075" width="11.140625" style="4" bestFit="1" customWidth="1"/>
    <col min="14076" max="14076" width="10.140625" style="4" bestFit="1" customWidth="1"/>
    <col min="14077" max="14315" width="9.140625" style="4"/>
    <col min="14316" max="14316" width="13.5703125" style="4" customWidth="1"/>
    <col min="14317" max="14317" width="9.7109375" style="4" customWidth="1"/>
    <col min="14318" max="14318" width="10.140625" style="4" customWidth="1"/>
    <col min="14319" max="14319" width="9.28515625" style="4" customWidth="1"/>
    <col min="14320" max="14320" width="10.5703125" style="4" customWidth="1"/>
    <col min="14321" max="14321" width="11.7109375" style="4" customWidth="1"/>
    <col min="14322" max="14322" width="1.140625" style="4" customWidth="1"/>
    <col min="14323" max="14323" width="9.28515625" style="4" customWidth="1"/>
    <col min="14324" max="14324" width="10.28515625" style="4" customWidth="1"/>
    <col min="14325" max="14325" width="8.85546875" style="4" customWidth="1"/>
    <col min="14326" max="14326" width="10.5703125" style="4" customWidth="1"/>
    <col min="14327" max="14327" width="10.85546875" style="4" customWidth="1"/>
    <col min="14328" max="14328" width="12" style="4" bestFit="1" customWidth="1"/>
    <col min="14329" max="14330" width="11" style="4" bestFit="1" customWidth="1"/>
    <col min="14331" max="14331" width="11.140625" style="4" bestFit="1" customWidth="1"/>
    <col min="14332" max="14332" width="10.140625" style="4" bestFit="1" customWidth="1"/>
    <col min="14333" max="14571" width="9.140625" style="4"/>
    <col min="14572" max="14572" width="13.5703125" style="4" customWidth="1"/>
    <col min="14573" max="14573" width="9.7109375" style="4" customWidth="1"/>
    <col min="14574" max="14574" width="10.140625" style="4" customWidth="1"/>
    <col min="14575" max="14575" width="9.28515625" style="4" customWidth="1"/>
    <col min="14576" max="14576" width="10.5703125" style="4" customWidth="1"/>
    <col min="14577" max="14577" width="11.7109375" style="4" customWidth="1"/>
    <col min="14578" max="14578" width="1.140625" style="4" customWidth="1"/>
    <col min="14579" max="14579" width="9.28515625" style="4" customWidth="1"/>
    <col min="14580" max="14580" width="10.28515625" style="4" customWidth="1"/>
    <col min="14581" max="14581" width="8.85546875" style="4" customWidth="1"/>
    <col min="14582" max="14582" width="10.5703125" style="4" customWidth="1"/>
    <col min="14583" max="14583" width="10.85546875" style="4" customWidth="1"/>
    <col min="14584" max="14584" width="12" style="4" bestFit="1" customWidth="1"/>
    <col min="14585" max="14586" width="11" style="4" bestFit="1" customWidth="1"/>
    <col min="14587" max="14587" width="11.140625" style="4" bestFit="1" customWidth="1"/>
    <col min="14588" max="14588" width="10.140625" style="4" bestFit="1" customWidth="1"/>
    <col min="14589" max="14827" width="9.140625" style="4"/>
    <col min="14828" max="14828" width="13.5703125" style="4" customWidth="1"/>
    <col min="14829" max="14829" width="9.7109375" style="4" customWidth="1"/>
    <col min="14830" max="14830" width="10.140625" style="4" customWidth="1"/>
    <col min="14831" max="14831" width="9.28515625" style="4" customWidth="1"/>
    <col min="14832" max="14832" width="10.5703125" style="4" customWidth="1"/>
    <col min="14833" max="14833" width="11.7109375" style="4" customWidth="1"/>
    <col min="14834" max="14834" width="1.140625" style="4" customWidth="1"/>
    <col min="14835" max="14835" width="9.28515625" style="4" customWidth="1"/>
    <col min="14836" max="14836" width="10.28515625" style="4" customWidth="1"/>
    <col min="14837" max="14837" width="8.85546875" style="4" customWidth="1"/>
    <col min="14838" max="14838" width="10.5703125" style="4" customWidth="1"/>
    <col min="14839" max="14839" width="10.85546875" style="4" customWidth="1"/>
    <col min="14840" max="14840" width="12" style="4" bestFit="1" customWidth="1"/>
    <col min="14841" max="14842" width="11" style="4" bestFit="1" customWidth="1"/>
    <col min="14843" max="14843" width="11.140625" style="4" bestFit="1" customWidth="1"/>
    <col min="14844" max="14844" width="10.140625" style="4" bestFit="1" customWidth="1"/>
    <col min="14845" max="15083" width="9.140625" style="4"/>
    <col min="15084" max="15084" width="13.5703125" style="4" customWidth="1"/>
    <col min="15085" max="15085" width="9.7109375" style="4" customWidth="1"/>
    <col min="15086" max="15086" width="10.140625" style="4" customWidth="1"/>
    <col min="15087" max="15087" width="9.28515625" style="4" customWidth="1"/>
    <col min="15088" max="15088" width="10.5703125" style="4" customWidth="1"/>
    <col min="15089" max="15089" width="11.7109375" style="4" customWidth="1"/>
    <col min="15090" max="15090" width="1.140625" style="4" customWidth="1"/>
    <col min="15091" max="15091" width="9.28515625" style="4" customWidth="1"/>
    <col min="15092" max="15092" width="10.28515625" style="4" customWidth="1"/>
    <col min="15093" max="15093" width="8.85546875" style="4" customWidth="1"/>
    <col min="15094" max="15094" width="10.5703125" style="4" customWidth="1"/>
    <col min="15095" max="15095" width="10.85546875" style="4" customWidth="1"/>
    <col min="15096" max="15096" width="12" style="4" bestFit="1" customWidth="1"/>
    <col min="15097" max="15098" width="11" style="4" bestFit="1" customWidth="1"/>
    <col min="15099" max="15099" width="11.140625" style="4" bestFit="1" customWidth="1"/>
    <col min="15100" max="15100" width="10.140625" style="4" bestFit="1" customWidth="1"/>
    <col min="15101" max="15339" width="9.140625" style="4"/>
    <col min="15340" max="15340" width="13.5703125" style="4" customWidth="1"/>
    <col min="15341" max="15341" width="9.7109375" style="4" customWidth="1"/>
    <col min="15342" max="15342" width="10.140625" style="4" customWidth="1"/>
    <col min="15343" max="15343" width="9.28515625" style="4" customWidth="1"/>
    <col min="15344" max="15344" width="10.5703125" style="4" customWidth="1"/>
    <col min="15345" max="15345" width="11.7109375" style="4" customWidth="1"/>
    <col min="15346" max="15346" width="1.140625" style="4" customWidth="1"/>
    <col min="15347" max="15347" width="9.28515625" style="4" customWidth="1"/>
    <col min="15348" max="15348" width="10.28515625" style="4" customWidth="1"/>
    <col min="15349" max="15349" width="8.85546875" style="4" customWidth="1"/>
    <col min="15350" max="15350" width="10.5703125" style="4" customWidth="1"/>
    <col min="15351" max="15351" width="10.85546875" style="4" customWidth="1"/>
    <col min="15352" max="15352" width="12" style="4" bestFit="1" customWidth="1"/>
    <col min="15353" max="15354" width="11" style="4" bestFit="1" customWidth="1"/>
    <col min="15355" max="15355" width="11.140625" style="4" bestFit="1" customWidth="1"/>
    <col min="15356" max="15356" width="10.140625" style="4" bestFit="1" customWidth="1"/>
    <col min="15357" max="15595" width="9.140625" style="4"/>
    <col min="15596" max="15596" width="13.5703125" style="4" customWidth="1"/>
    <col min="15597" max="15597" width="9.7109375" style="4" customWidth="1"/>
    <col min="15598" max="15598" width="10.140625" style="4" customWidth="1"/>
    <col min="15599" max="15599" width="9.28515625" style="4" customWidth="1"/>
    <col min="15600" max="15600" width="10.5703125" style="4" customWidth="1"/>
    <col min="15601" max="15601" width="11.7109375" style="4" customWidth="1"/>
    <col min="15602" max="15602" width="1.140625" style="4" customWidth="1"/>
    <col min="15603" max="15603" width="9.28515625" style="4" customWidth="1"/>
    <col min="15604" max="15604" width="10.28515625" style="4" customWidth="1"/>
    <col min="15605" max="15605" width="8.85546875" style="4" customWidth="1"/>
    <col min="15606" max="15606" width="10.5703125" style="4" customWidth="1"/>
    <col min="15607" max="15607" width="10.85546875" style="4" customWidth="1"/>
    <col min="15608" max="15608" width="12" style="4" bestFit="1" customWidth="1"/>
    <col min="15609" max="15610" width="11" style="4" bestFit="1" customWidth="1"/>
    <col min="15611" max="15611" width="11.140625" style="4" bestFit="1" customWidth="1"/>
    <col min="15612" max="15612" width="10.140625" style="4" bestFit="1" customWidth="1"/>
    <col min="15613" max="15851" width="9.140625" style="4"/>
    <col min="15852" max="15852" width="13.5703125" style="4" customWidth="1"/>
    <col min="15853" max="15853" width="9.7109375" style="4" customWidth="1"/>
    <col min="15854" max="15854" width="10.140625" style="4" customWidth="1"/>
    <col min="15855" max="15855" width="9.28515625" style="4" customWidth="1"/>
    <col min="15856" max="15856" width="10.5703125" style="4" customWidth="1"/>
    <col min="15857" max="15857" width="11.7109375" style="4" customWidth="1"/>
    <col min="15858" max="15858" width="1.140625" style="4" customWidth="1"/>
    <col min="15859" max="15859" width="9.28515625" style="4" customWidth="1"/>
    <col min="15860" max="15860" width="10.28515625" style="4" customWidth="1"/>
    <col min="15861" max="15861" width="8.85546875" style="4" customWidth="1"/>
    <col min="15862" max="15862" width="10.5703125" style="4" customWidth="1"/>
    <col min="15863" max="15863" width="10.85546875" style="4" customWidth="1"/>
    <col min="15864" max="15864" width="12" style="4" bestFit="1" customWidth="1"/>
    <col min="15865" max="15866" width="11" style="4" bestFit="1" customWidth="1"/>
    <col min="15867" max="15867" width="11.140625" style="4" bestFit="1" customWidth="1"/>
    <col min="15868" max="15868" width="10.140625" style="4" bestFit="1" customWidth="1"/>
    <col min="15869" max="16107" width="9.140625" style="4"/>
    <col min="16108" max="16108" width="13.5703125" style="4" customWidth="1"/>
    <col min="16109" max="16109" width="9.7109375" style="4" customWidth="1"/>
    <col min="16110" max="16110" width="10.140625" style="4" customWidth="1"/>
    <col min="16111" max="16111" width="9.28515625" style="4" customWidth="1"/>
    <col min="16112" max="16112" width="10.5703125" style="4" customWidth="1"/>
    <col min="16113" max="16113" width="11.7109375" style="4" customWidth="1"/>
    <col min="16114" max="16114" width="1.140625" style="4" customWidth="1"/>
    <col min="16115" max="16115" width="9.28515625" style="4" customWidth="1"/>
    <col min="16116" max="16116" width="10.28515625" style="4" customWidth="1"/>
    <col min="16117" max="16117" width="8.85546875" style="4" customWidth="1"/>
    <col min="16118" max="16118" width="10.5703125" style="4" customWidth="1"/>
    <col min="16119" max="16119" width="10.85546875" style="4" customWidth="1"/>
    <col min="16120" max="16120" width="12" style="4" bestFit="1" customWidth="1"/>
    <col min="16121" max="16122" width="11" style="4" bestFit="1" customWidth="1"/>
    <col min="16123" max="16123" width="11.140625" style="4" bestFit="1" customWidth="1"/>
    <col min="16124" max="16124" width="10.140625" style="4" bestFit="1" customWidth="1"/>
    <col min="16125" max="16384" width="9.140625" style="4"/>
  </cols>
  <sheetData>
    <row r="1" spans="1:220" hidden="1" x14ac:dyDescent="0.2">
      <c r="A1" s="2" t="s">
        <v>35</v>
      </c>
      <c r="B1" s="103"/>
      <c r="C1" s="103"/>
      <c r="D1" s="103"/>
      <c r="E1" s="103"/>
      <c r="F1" s="103"/>
      <c r="G1" s="3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</row>
    <row r="2" spans="1:220" ht="15" x14ac:dyDescent="0.2">
      <c r="A2" s="13" t="s">
        <v>135</v>
      </c>
      <c r="B2" s="103"/>
      <c r="C2" s="103"/>
      <c r="D2" s="103"/>
      <c r="E2" s="103"/>
      <c r="F2" s="103"/>
      <c r="G2" s="3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</row>
    <row r="3" spans="1:220" x14ac:dyDescent="0.2">
      <c r="A3" s="2"/>
      <c r="B3" s="103"/>
      <c r="C3" s="103"/>
      <c r="D3" s="103"/>
      <c r="E3" s="103"/>
      <c r="F3" s="103"/>
      <c r="G3" s="3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</row>
    <row r="4" spans="1:220" x14ac:dyDescent="0.2">
      <c r="A4" s="5"/>
      <c r="B4" s="129" t="s">
        <v>129</v>
      </c>
      <c r="C4" s="129"/>
      <c r="D4" s="129"/>
      <c r="E4" s="129"/>
      <c r="F4" s="129"/>
      <c r="G4" s="6"/>
      <c r="H4" s="130" t="s">
        <v>0</v>
      </c>
      <c r="I4" s="130"/>
      <c r="J4" s="130"/>
      <c r="K4" s="130"/>
      <c r="L4" s="130"/>
    </row>
    <row r="5" spans="1:220" x14ac:dyDescent="0.2">
      <c r="A5" s="5"/>
      <c r="B5" s="104"/>
      <c r="C5" s="104"/>
      <c r="D5" s="104"/>
      <c r="E5" s="104"/>
      <c r="F5" s="104"/>
      <c r="G5" s="6"/>
      <c r="H5" s="7"/>
      <c r="I5" s="7"/>
      <c r="J5" s="7"/>
      <c r="K5" s="7"/>
      <c r="L5" s="7"/>
    </row>
    <row r="6" spans="1:220" s="9" customFormat="1" ht="27" customHeight="1" x14ac:dyDescent="0.25">
      <c r="A6" s="11" t="s">
        <v>36</v>
      </c>
      <c r="B6" s="105" t="s">
        <v>110</v>
      </c>
      <c r="C6" s="105" t="s">
        <v>111</v>
      </c>
      <c r="D6" s="105" t="s">
        <v>112</v>
      </c>
      <c r="E6" s="105" t="s">
        <v>113</v>
      </c>
      <c r="F6" s="105" t="s">
        <v>114</v>
      </c>
      <c r="G6" s="10"/>
      <c r="H6" s="12" t="s">
        <v>110</v>
      </c>
      <c r="I6" s="12" t="s">
        <v>111</v>
      </c>
      <c r="J6" s="12" t="s">
        <v>112</v>
      </c>
      <c r="K6" s="12" t="s">
        <v>113</v>
      </c>
      <c r="L6" s="12" t="s">
        <v>114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</row>
    <row r="7" spans="1:220" hidden="1" x14ac:dyDescent="0.2">
      <c r="A7" s="14"/>
      <c r="B7" s="106"/>
      <c r="C7" s="106"/>
      <c r="D7" s="106"/>
      <c r="E7" s="106"/>
      <c r="F7" s="106"/>
      <c r="G7" s="15"/>
      <c r="H7" s="16"/>
      <c r="I7" s="16"/>
      <c r="J7" s="17"/>
      <c r="K7" s="16"/>
      <c r="L7" s="16"/>
    </row>
    <row r="8" spans="1:220" hidden="1" x14ac:dyDescent="0.2">
      <c r="A8" s="84">
        <v>2015</v>
      </c>
      <c r="B8" s="107">
        <v>777355.08293799998</v>
      </c>
      <c r="C8" s="107">
        <v>674170.71551900008</v>
      </c>
      <c r="D8" s="107">
        <v>685778.43749399995</v>
      </c>
      <c r="E8" s="107">
        <f t="shared" ref="E8:E13" si="0">+B8+D8</f>
        <v>1463133.520432</v>
      </c>
      <c r="F8" s="107">
        <f t="shared" ref="F8:F13" si="1">B8-D8</f>
        <v>91576.645444000023</v>
      </c>
      <c r="G8" s="85"/>
      <c r="H8" s="86">
        <v>1.5596990086020133</v>
      </c>
      <c r="I8" s="86">
        <v>1.245609978870194</v>
      </c>
      <c r="J8" s="86">
        <v>0.4160397773358645</v>
      </c>
      <c r="K8" s="86">
        <v>1.0204335000763687</v>
      </c>
      <c r="L8" s="86">
        <v>11.029265837106745</v>
      </c>
    </row>
    <row r="9" spans="1:220" x14ac:dyDescent="0.2">
      <c r="A9" s="84">
        <v>2016</v>
      </c>
      <c r="B9" s="108">
        <v>786964.15844699997</v>
      </c>
      <c r="C9" s="108">
        <v>672996.45877999999</v>
      </c>
      <c r="D9" s="108">
        <v>698818.66761999996</v>
      </c>
      <c r="E9" s="107">
        <f t="shared" si="0"/>
        <v>1485782.8260669999</v>
      </c>
      <c r="F9" s="107">
        <f t="shared" si="1"/>
        <v>88145.490827000001</v>
      </c>
      <c r="G9" s="85"/>
      <c r="H9" s="86">
        <v>1.2361243555110817</v>
      </c>
      <c r="I9" s="86">
        <v>-0.17417795106927889</v>
      </c>
      <c r="J9" s="86">
        <v>1.9015223303975786</v>
      </c>
      <c r="K9" s="86">
        <v>1.5479999137954787</v>
      </c>
      <c r="L9" s="86">
        <v>-3.7467572658557415</v>
      </c>
    </row>
    <row r="10" spans="1:220" x14ac:dyDescent="0.2">
      <c r="A10" s="84">
        <v>2017</v>
      </c>
      <c r="B10" s="108">
        <v>934926.81940399995</v>
      </c>
      <c r="C10" s="108">
        <v>792126.50042499998</v>
      </c>
      <c r="D10" s="108">
        <v>836422.18219099997</v>
      </c>
      <c r="E10" s="107">
        <f t="shared" si="0"/>
        <v>1771349.0015949998</v>
      </c>
      <c r="F10" s="107">
        <f t="shared" si="1"/>
        <v>98504.63721299998</v>
      </c>
      <c r="G10" s="85"/>
      <c r="H10" s="86">
        <v>18.801702640307081</v>
      </c>
      <c r="I10" s="86">
        <v>17.701436625826759</v>
      </c>
      <c r="J10" s="86">
        <v>19.690875608638624</v>
      </c>
      <c r="K10" s="86">
        <v>19.21991360499965</v>
      </c>
      <c r="L10" s="86">
        <v>11.752327077435536</v>
      </c>
    </row>
    <row r="11" spans="1:220" x14ac:dyDescent="0.2">
      <c r="A11" s="84">
        <v>2018</v>
      </c>
      <c r="B11" s="108">
        <v>1003586.867891</v>
      </c>
      <c r="C11" s="108">
        <v>804334.606547</v>
      </c>
      <c r="D11" s="108">
        <v>879804.01564200001</v>
      </c>
      <c r="E11" s="107">
        <f t="shared" si="0"/>
        <v>1883390.883533</v>
      </c>
      <c r="F11" s="107">
        <f t="shared" si="1"/>
        <v>123782.85224899999</v>
      </c>
      <c r="G11" s="85"/>
      <c r="H11" s="86">
        <v>7.343895485934361</v>
      </c>
      <c r="I11" s="86">
        <v>1.5411813789148585</v>
      </c>
      <c r="J11" s="86">
        <v>5.1865952834203588</v>
      </c>
      <c r="K11" s="86">
        <v>6.3252290676265837</v>
      </c>
      <c r="L11" s="86">
        <v>25.661954351793664</v>
      </c>
    </row>
    <row r="12" spans="1:220" x14ac:dyDescent="0.2">
      <c r="A12" s="84">
        <v>2019</v>
      </c>
      <c r="B12" s="108">
        <v>995071.91607899999</v>
      </c>
      <c r="C12" s="108">
        <v>823483.65429099998</v>
      </c>
      <c r="D12" s="108">
        <v>849410.81168000004</v>
      </c>
      <c r="E12" s="107">
        <f t="shared" si="0"/>
        <v>1844482.7277589999</v>
      </c>
      <c r="F12" s="107">
        <f t="shared" si="1"/>
        <v>145661.10439899995</v>
      </c>
      <c r="G12" s="85"/>
      <c r="H12" s="86">
        <f t="shared" ref="H12:L13" si="2">(B12-B11)/B11*100</f>
        <v>-0.84845189633597584</v>
      </c>
      <c r="I12" s="86">
        <f t="shared" si="2"/>
        <v>2.3807315497969985</v>
      </c>
      <c r="J12" s="86">
        <f t="shared" si="2"/>
        <v>-3.4545425369332743</v>
      </c>
      <c r="K12" s="86">
        <f t="shared" si="2"/>
        <v>-2.0658566479313833</v>
      </c>
      <c r="L12" s="86">
        <f t="shared" si="2"/>
        <v>17.67470352516191</v>
      </c>
    </row>
    <row r="13" spans="1:220" x14ac:dyDescent="0.2">
      <c r="A13" s="87" t="s">
        <v>126</v>
      </c>
      <c r="B13" s="109">
        <f>SUM(B31:B34)</f>
        <v>983826.76591900014</v>
      </c>
      <c r="C13" s="109">
        <f>SUM(C31:C34)</f>
        <v>799197.14916999999</v>
      </c>
      <c r="D13" s="109">
        <f>SUM(D31:D34)</f>
        <v>800481.31974299997</v>
      </c>
      <c r="E13" s="107">
        <f t="shared" si="0"/>
        <v>1784308.0856620001</v>
      </c>
      <c r="F13" s="107">
        <f t="shared" si="1"/>
        <v>183345.44617600017</v>
      </c>
      <c r="G13" s="85"/>
      <c r="H13" s="86">
        <f>(B13-B12)/B12*100</f>
        <v>-1.1300841656058835</v>
      </c>
      <c r="I13" s="86">
        <f t="shared" si="2"/>
        <v>-2.9492394893873275</v>
      </c>
      <c r="J13" s="86">
        <f t="shared" si="2"/>
        <v>-5.7604037132780643</v>
      </c>
      <c r="K13" s="86">
        <f t="shared" si="2"/>
        <v>-3.2624128809333159</v>
      </c>
      <c r="L13" s="86">
        <f t="shared" si="2"/>
        <v>25.871245403834074</v>
      </c>
    </row>
    <row r="14" spans="1:220" x14ac:dyDescent="0.2">
      <c r="A14" s="87" t="s">
        <v>127</v>
      </c>
      <c r="B14" s="109">
        <v>1241022.092831</v>
      </c>
      <c r="C14" s="109">
        <v>1012000.92299</v>
      </c>
      <c r="D14" s="109">
        <v>987343.97411299997</v>
      </c>
      <c r="E14" s="109">
        <v>2228366.0669439998</v>
      </c>
      <c r="F14" s="109">
        <v>253678.11871800001</v>
      </c>
      <c r="G14" s="85"/>
      <c r="H14" s="86">
        <v>26.142338856958407</v>
      </c>
      <c r="I14" s="86">
        <v>26.627193808311965</v>
      </c>
      <c r="J14" s="86">
        <v>23.343787014292044</v>
      </c>
      <c r="K14" s="86">
        <v>24.886844645847642</v>
      </c>
      <c r="L14" s="86">
        <v>38.360741435860383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0"/>
      <c r="Y14" s="100"/>
    </row>
    <row r="15" spans="1:220" x14ac:dyDescent="0.2">
      <c r="A15" s="87" t="s">
        <v>181</v>
      </c>
      <c r="B15" s="109">
        <v>1116589.5</v>
      </c>
      <c r="C15" s="109">
        <v>908746.95781000005</v>
      </c>
      <c r="D15" s="109">
        <v>894395.39999999991</v>
      </c>
      <c r="E15" s="109">
        <v>2010984.8999999997</v>
      </c>
      <c r="F15" s="109">
        <v>222194.09999999998</v>
      </c>
      <c r="G15" s="85"/>
      <c r="H15" s="86">
        <v>25.745008015558213</v>
      </c>
      <c r="I15" s="86">
        <v>26.10834369574313</v>
      </c>
      <c r="J15" s="86">
        <v>23.302896323284799</v>
      </c>
      <c r="K15" s="86">
        <v>24.647026709968259</v>
      </c>
      <c r="L15" s="86">
        <v>36.638377888672984</v>
      </c>
      <c r="M15" s="100"/>
      <c r="N15" s="100"/>
      <c r="O15" s="100"/>
      <c r="P15" s="100"/>
      <c r="Q15" s="100"/>
      <c r="R15" s="101"/>
      <c r="S15" s="101"/>
      <c r="T15" s="100"/>
      <c r="U15" s="100"/>
      <c r="V15" s="100"/>
      <c r="W15" s="100"/>
      <c r="X15" s="100"/>
      <c r="Y15" s="100"/>
    </row>
    <row r="16" spans="1:220" x14ac:dyDescent="0.2">
      <c r="A16" s="122" t="s">
        <v>182</v>
      </c>
      <c r="B16" s="109">
        <v>1420417.9864699999</v>
      </c>
      <c r="C16" s="109">
        <v>1116651.192451</v>
      </c>
      <c r="D16" s="109">
        <v>1192529.644844</v>
      </c>
      <c r="E16" s="109">
        <v>2612947.6313140001</v>
      </c>
      <c r="F16" s="109">
        <v>227888.34162600001</v>
      </c>
      <c r="G16" s="109">
        <f t="shared" ref="G16" si="3">SUM(G90:G99)</f>
        <v>0</v>
      </c>
      <c r="H16" s="86">
        <f>(B16-B15)/B15*100</f>
        <v>27.210401537001726</v>
      </c>
      <c r="I16" s="86">
        <f t="shared" ref="I16:L16" si="4">(C16-C15)/C15*100</f>
        <v>22.878121665686869</v>
      </c>
      <c r="J16" s="86">
        <f t="shared" si="4"/>
        <v>33.333606684918117</v>
      </c>
      <c r="K16" s="86">
        <f t="shared" si="4"/>
        <v>29.933727066473775</v>
      </c>
      <c r="L16" s="86">
        <f t="shared" si="4"/>
        <v>2.5627330455669313</v>
      </c>
      <c r="M16" s="100"/>
      <c r="N16" s="100"/>
      <c r="O16" s="100"/>
      <c r="P16" s="100"/>
      <c r="Q16" s="100"/>
      <c r="R16" s="101"/>
      <c r="S16" s="101"/>
      <c r="T16" s="100"/>
      <c r="U16" s="100"/>
      <c r="V16" s="100"/>
      <c r="W16" s="100"/>
      <c r="X16" s="100"/>
      <c r="Y16" s="100"/>
    </row>
    <row r="17" spans="1:12" x14ac:dyDescent="0.2">
      <c r="A17" s="88"/>
      <c r="B17" s="109"/>
      <c r="C17" s="109"/>
      <c r="D17" s="109"/>
      <c r="E17" s="109"/>
      <c r="F17" s="109"/>
      <c r="G17" s="85"/>
      <c r="H17" s="86"/>
      <c r="I17" s="86"/>
      <c r="J17" s="86"/>
      <c r="K17" s="86"/>
      <c r="L17" s="86"/>
    </row>
    <row r="18" spans="1:12" hidden="1" x14ac:dyDescent="0.2">
      <c r="A18" s="84">
        <v>2018</v>
      </c>
      <c r="B18" s="107"/>
      <c r="C18" s="107"/>
      <c r="D18" s="107"/>
      <c r="E18" s="107"/>
      <c r="F18" s="107"/>
      <c r="G18" s="85"/>
      <c r="H18" s="86"/>
      <c r="I18" s="86"/>
      <c r="J18" s="86"/>
      <c r="K18" s="86"/>
      <c r="L18" s="86"/>
    </row>
    <row r="19" spans="1:12" hidden="1" x14ac:dyDescent="0.2">
      <c r="A19" s="84" t="s">
        <v>37</v>
      </c>
      <c r="B19" s="107">
        <v>238660.44380000001</v>
      </c>
      <c r="C19" s="107">
        <v>190659.175456</v>
      </c>
      <c r="D19" s="107">
        <v>204514.78952200001</v>
      </c>
      <c r="E19" s="107">
        <v>443175.23332200001</v>
      </c>
      <c r="F19" s="107">
        <v>34145.654278000016</v>
      </c>
      <c r="G19" s="85"/>
      <c r="H19" s="86">
        <v>5.9867220418867513</v>
      </c>
      <c r="I19" s="86">
        <v>-0.44665119891214977</v>
      </c>
      <c r="J19" s="86">
        <v>-0.59472785728832955</v>
      </c>
      <c r="K19" s="86">
        <v>2.8444606915860109</v>
      </c>
      <c r="L19" s="86">
        <v>75.63556440616567</v>
      </c>
    </row>
    <row r="20" spans="1:12" hidden="1" x14ac:dyDescent="0.2">
      <c r="A20" s="84" t="s">
        <v>38</v>
      </c>
      <c r="B20" s="107">
        <v>246343.57938800001</v>
      </c>
      <c r="C20" s="107">
        <v>194475.667109</v>
      </c>
      <c r="D20" s="107">
        <v>218159.34522999998</v>
      </c>
      <c r="E20" s="107">
        <v>464502.92461799999</v>
      </c>
      <c r="F20" s="107">
        <v>28184.234158000007</v>
      </c>
      <c r="G20" s="85"/>
      <c r="H20" s="86">
        <v>8.8652648651839545</v>
      </c>
      <c r="I20" s="86">
        <v>1.0674587143313106</v>
      </c>
      <c r="J20" s="86">
        <v>8.6388411887351282</v>
      </c>
      <c r="K20" s="86">
        <v>8.7588048537497141</v>
      </c>
      <c r="L20" s="86">
        <v>10.650342291844462</v>
      </c>
    </row>
    <row r="21" spans="1:12" hidden="1" x14ac:dyDescent="0.2">
      <c r="A21" s="84" t="s">
        <v>39</v>
      </c>
      <c r="B21" s="107">
        <v>251798.74711499998</v>
      </c>
      <c r="C21" s="107">
        <v>203348.16484300001</v>
      </c>
      <c r="D21" s="107">
        <v>226656.165462</v>
      </c>
      <c r="E21" s="107">
        <v>478454.91257700004</v>
      </c>
      <c r="F21" s="107">
        <v>25142.581653000001</v>
      </c>
      <c r="G21" s="85"/>
      <c r="H21" s="86">
        <v>5.5166517348014272</v>
      </c>
      <c r="I21" s="86">
        <v>0.32491169328746417</v>
      </c>
      <c r="J21" s="86">
        <v>6.7355734216515657</v>
      </c>
      <c r="K21" s="86">
        <v>6.0905964037543372</v>
      </c>
      <c r="L21" s="86">
        <v>-4.332291942773411</v>
      </c>
    </row>
    <row r="22" spans="1:12" hidden="1" x14ac:dyDescent="0.2">
      <c r="A22" s="84" t="s">
        <v>40</v>
      </c>
      <c r="B22" s="107">
        <v>266784.097588</v>
      </c>
      <c r="C22" s="107">
        <v>215851.599139</v>
      </c>
      <c r="D22" s="107">
        <v>230473.71542799997</v>
      </c>
      <c r="E22" s="107">
        <v>497257.81301600003</v>
      </c>
      <c r="F22" s="107">
        <v>36310.382160000008</v>
      </c>
      <c r="G22" s="85"/>
      <c r="H22" s="86">
        <v>8.9670227210374822</v>
      </c>
      <c r="I22" s="86">
        <v>5.036487146241944</v>
      </c>
      <c r="J22" s="86">
        <v>5.9555341811216973</v>
      </c>
      <c r="K22" s="86">
        <v>7.550222325411343</v>
      </c>
      <c r="L22" s="86">
        <v>32.952250410034068</v>
      </c>
    </row>
    <row r="23" spans="1:12" hidden="1" x14ac:dyDescent="0.2">
      <c r="A23" s="85"/>
      <c r="B23" s="93"/>
      <c r="C23" s="93"/>
      <c r="D23" s="93"/>
      <c r="E23" s="93"/>
      <c r="F23" s="93"/>
      <c r="G23" s="85"/>
      <c r="H23" s="86"/>
      <c r="I23" s="86"/>
      <c r="J23" s="86"/>
      <c r="K23" s="86"/>
      <c r="L23" s="86"/>
    </row>
    <row r="24" spans="1:12" ht="12.75" hidden="1" x14ac:dyDescent="0.2">
      <c r="A24" s="89">
        <v>2019</v>
      </c>
      <c r="B24" s="110"/>
      <c r="C24" s="110"/>
      <c r="D24" s="110"/>
      <c r="E24" s="110"/>
      <c r="F24" s="110"/>
      <c r="G24" s="90"/>
      <c r="H24" s="90"/>
      <c r="I24" s="90"/>
      <c r="J24" s="90"/>
      <c r="K24" s="90"/>
      <c r="L24" s="90"/>
    </row>
    <row r="25" spans="1:12" hidden="1" x14ac:dyDescent="0.2">
      <c r="A25" s="84" t="s">
        <v>37</v>
      </c>
      <c r="B25" s="107">
        <v>239700.87334499997</v>
      </c>
      <c r="C25" s="107">
        <v>196415.94537200002</v>
      </c>
      <c r="D25" s="107">
        <v>199170.25321599998</v>
      </c>
      <c r="E25" s="107">
        <f t="shared" ref="E25:E28" si="5">+B25+D25</f>
        <v>438871.12656099995</v>
      </c>
      <c r="F25" s="107">
        <f t="shared" ref="F25:F28" si="6">B25-D25</f>
        <v>40530.620128999988</v>
      </c>
      <c r="G25" s="85"/>
      <c r="H25" s="86">
        <v>0.43594553350946325</v>
      </c>
      <c r="I25" s="86">
        <v>3.0194035520354783</v>
      </c>
      <c r="J25" s="86">
        <v>-2.6132761931259267</v>
      </c>
      <c r="K25" s="86">
        <v>-0.9711974942139302</v>
      </c>
      <c r="L25" s="86">
        <v>18.6992048798251</v>
      </c>
    </row>
    <row r="26" spans="1:12" hidden="1" x14ac:dyDescent="0.2">
      <c r="A26" s="84" t="s">
        <v>38</v>
      </c>
      <c r="B26" s="107">
        <v>247597.31877399998</v>
      </c>
      <c r="C26" s="107">
        <v>209367.30032899999</v>
      </c>
      <c r="D26" s="107">
        <v>215115.64432999998</v>
      </c>
      <c r="E26" s="107">
        <f t="shared" si="5"/>
        <v>462712.96310399997</v>
      </c>
      <c r="F26" s="107">
        <f t="shared" si="6"/>
        <v>32481.674444000004</v>
      </c>
      <c r="G26" s="85"/>
      <c r="H26" s="86">
        <v>0.50893933956577264</v>
      </c>
      <c r="I26" s="86">
        <v>7.6573246624491613</v>
      </c>
      <c r="J26" s="86">
        <v>-1.3951732834507262</v>
      </c>
      <c r="K26" s="86">
        <v>-0.3853498910630242</v>
      </c>
      <c r="L26" s="86">
        <v>15.247674504507275</v>
      </c>
    </row>
    <row r="27" spans="1:12" hidden="1" x14ac:dyDescent="0.2">
      <c r="A27" s="84" t="s">
        <v>39</v>
      </c>
      <c r="B27" s="107">
        <v>249529.68946299999</v>
      </c>
      <c r="C27" s="107">
        <v>205301.907232</v>
      </c>
      <c r="D27" s="107">
        <v>213694.84583400001</v>
      </c>
      <c r="E27" s="107">
        <f t="shared" si="5"/>
        <v>463224.53529699997</v>
      </c>
      <c r="F27" s="107">
        <f t="shared" si="6"/>
        <v>35834.843628999981</v>
      </c>
      <c r="G27" s="85"/>
      <c r="H27" s="86">
        <v>-0.90113937340747707</v>
      </c>
      <c r="I27" s="86">
        <v>0.96078683105324658</v>
      </c>
      <c r="J27" s="86">
        <v>-5.7184941788724579</v>
      </c>
      <c r="K27" s="86">
        <v>-3.1832419063204656</v>
      </c>
      <c r="L27" s="86">
        <v>42.526507912222286</v>
      </c>
    </row>
    <row r="28" spans="1:12" hidden="1" x14ac:dyDescent="0.2">
      <c r="A28" s="84" t="s">
        <v>40</v>
      </c>
      <c r="B28" s="107">
        <v>258244.03449699999</v>
      </c>
      <c r="C28" s="107">
        <v>212398.50135799998</v>
      </c>
      <c r="D28" s="107">
        <v>221430.06829999998</v>
      </c>
      <c r="E28" s="107">
        <f t="shared" si="5"/>
        <v>479674.10279699997</v>
      </c>
      <c r="F28" s="107">
        <f t="shared" si="6"/>
        <v>36813.966197000002</v>
      </c>
      <c r="G28" s="85"/>
      <c r="H28" s="86">
        <v>-3.2011139975024325</v>
      </c>
      <c r="I28" s="86">
        <v>-1.5997554777328096</v>
      </c>
      <c r="J28" s="86">
        <v>-3.9239386197274282</v>
      </c>
      <c r="K28" s="86">
        <v>-3.5361355334670783</v>
      </c>
      <c r="L28" s="86">
        <v>1.3868871849955877</v>
      </c>
    </row>
    <row r="29" spans="1:12" hidden="1" x14ac:dyDescent="0.2">
      <c r="A29" s="84"/>
      <c r="B29" s="107"/>
      <c r="C29" s="107"/>
      <c r="D29" s="107"/>
      <c r="E29" s="107"/>
      <c r="F29" s="107"/>
      <c r="G29" s="85"/>
      <c r="H29" s="86"/>
      <c r="I29" s="86"/>
      <c r="J29" s="86"/>
      <c r="K29" s="86"/>
      <c r="L29" s="86"/>
    </row>
    <row r="30" spans="1:12" ht="12.75" x14ac:dyDescent="0.2">
      <c r="A30" s="89">
        <v>2020</v>
      </c>
      <c r="B30" s="110"/>
      <c r="C30" s="110"/>
      <c r="D30" s="110"/>
      <c r="E30" s="110"/>
      <c r="F30" s="110"/>
      <c r="G30" s="90"/>
      <c r="H30" s="90"/>
      <c r="I30" s="90"/>
      <c r="J30" s="90"/>
      <c r="K30" s="90"/>
      <c r="L30" s="90"/>
    </row>
    <row r="31" spans="1:12" x14ac:dyDescent="0.2">
      <c r="A31" s="84" t="s">
        <v>37</v>
      </c>
      <c r="B31" s="107">
        <f>SUM(B62:B64)</f>
        <v>239121.75036400004</v>
      </c>
      <c r="C31" s="107">
        <f>SUM(C62:C64)</f>
        <v>195796.21124600002</v>
      </c>
      <c r="D31" s="107">
        <f>SUM(D62:D64)</f>
        <v>203147.60913599998</v>
      </c>
      <c r="E31" s="107">
        <f>+B31+D31</f>
        <v>442269.35950000002</v>
      </c>
      <c r="F31" s="107">
        <f>B31-D31</f>
        <v>35974.141228000051</v>
      </c>
      <c r="G31" s="85"/>
      <c r="H31" s="86">
        <f t="shared" ref="H31:H32" si="7">(B31-B25)/B25*100</f>
        <v>-0.24160236586472794</v>
      </c>
      <c r="I31" s="86">
        <f t="shared" ref="I31:I32" si="8">(C31-C25)/C25*100</f>
        <v>-0.31552129071102475</v>
      </c>
      <c r="J31" s="86">
        <f t="shared" ref="J31:J32" si="9">(D31-D25)/D25*100</f>
        <v>1.9969628274190936</v>
      </c>
      <c r="K31" s="86">
        <f t="shared" ref="K31:K32" si="10">(E31-E25)/E25*100</f>
        <v>0.77431226009983067</v>
      </c>
      <c r="L31" s="86">
        <f t="shared" ref="L31:L32" si="11">(F31-F25)/F25*100</f>
        <v>-11.242065595092484</v>
      </c>
    </row>
    <row r="32" spans="1:12" x14ac:dyDescent="0.2">
      <c r="A32" s="84" t="s">
        <v>38</v>
      </c>
      <c r="B32" s="107">
        <f>SUM(B65:B67)</f>
        <v>210617.39339300001</v>
      </c>
      <c r="C32" s="107">
        <f>SUM(C65:C67)</f>
        <v>170415.45218600001</v>
      </c>
      <c r="D32" s="107">
        <f>SUM(D65:D67)</f>
        <v>185314.23168900001</v>
      </c>
      <c r="E32" s="107">
        <f t="shared" ref="E32:E34" si="12">+B32+D32</f>
        <v>395931.62508200004</v>
      </c>
      <c r="F32" s="107">
        <f t="shared" ref="F32:F34" si="13">B32-D32</f>
        <v>25303.161703999998</v>
      </c>
      <c r="G32" s="85"/>
      <c r="H32" s="86">
        <f t="shared" si="7"/>
        <v>-14.935511242249856</v>
      </c>
      <c r="I32" s="86">
        <f t="shared" si="8"/>
        <v>-18.604551943780624</v>
      </c>
      <c r="J32" s="86">
        <f t="shared" si="9"/>
        <v>-13.853670537919067</v>
      </c>
      <c r="K32" s="86">
        <f t="shared" si="10"/>
        <v>-14.432562592155012</v>
      </c>
      <c r="L32" s="86">
        <f t="shared" si="11"/>
        <v>-22.100192994594885</v>
      </c>
    </row>
    <row r="33" spans="1:12" x14ac:dyDescent="0.2">
      <c r="A33" s="84" t="s">
        <v>39</v>
      </c>
      <c r="B33" s="107">
        <f>SUM(B68:B70)</f>
        <v>262328.51089200005</v>
      </c>
      <c r="C33" s="107">
        <f>SUM(C68:C70)</f>
        <v>210572.93700500001</v>
      </c>
      <c r="D33" s="107">
        <f t="shared" ref="D33" si="14">SUM(D68:D70)</f>
        <v>200355.075335</v>
      </c>
      <c r="E33" s="107">
        <f t="shared" si="12"/>
        <v>462683.58622700005</v>
      </c>
      <c r="F33" s="107">
        <f t="shared" si="13"/>
        <v>61973.435557000048</v>
      </c>
      <c r="G33" s="85"/>
      <c r="H33" s="86">
        <f>(B33-B27)/B27*100</f>
        <v>5.1291777970564336</v>
      </c>
      <c r="I33" s="86">
        <f t="shared" ref="I33:L34" si="15">(C33-C27)/C27*100</f>
        <v>2.5674529009823206</v>
      </c>
      <c r="J33" s="86">
        <f t="shared" si="15"/>
        <v>-6.242439047576493</v>
      </c>
      <c r="K33" s="86">
        <f t="shared" si="15"/>
        <v>-0.11677901941292497</v>
      </c>
      <c r="L33" s="86">
        <f t="shared" si="15"/>
        <v>72.941833369260038</v>
      </c>
    </row>
    <row r="34" spans="1:12" x14ac:dyDescent="0.2">
      <c r="A34" s="84" t="s">
        <v>40</v>
      </c>
      <c r="B34" s="107">
        <f>SUM(B71:B73)</f>
        <v>271759.11126999999</v>
      </c>
      <c r="C34" s="107">
        <f>SUM(C71:C73)</f>
        <v>222412.54873299997</v>
      </c>
      <c r="D34" s="107">
        <f t="shared" ref="D34" si="16">SUM(D71:D73)</f>
        <v>211664.40358300001</v>
      </c>
      <c r="E34" s="107">
        <f t="shared" si="12"/>
        <v>483423.514853</v>
      </c>
      <c r="F34" s="107">
        <f t="shared" si="13"/>
        <v>60094.707686999987</v>
      </c>
      <c r="G34" s="85"/>
      <c r="H34" s="86">
        <f>(B34-B28)/B28*100</f>
        <v>5.2334516843048364</v>
      </c>
      <c r="I34" s="86">
        <f t="shared" si="15"/>
        <v>4.7147448362270739</v>
      </c>
      <c r="J34" s="86">
        <f t="shared" si="15"/>
        <v>-4.4102703810618742</v>
      </c>
      <c r="K34" s="86">
        <f t="shared" si="15"/>
        <v>0.78165822047449507</v>
      </c>
      <c r="L34" s="86">
        <f t="shared" si="15"/>
        <v>63.238884301189891</v>
      </c>
    </row>
    <row r="35" spans="1:12" x14ac:dyDescent="0.2">
      <c r="A35" s="91"/>
      <c r="B35" s="93"/>
      <c r="C35" s="93"/>
      <c r="D35" s="93"/>
      <c r="E35" s="93"/>
      <c r="F35" s="93"/>
      <c r="G35" s="85"/>
      <c r="H35" s="85"/>
      <c r="I35" s="85"/>
      <c r="J35" s="85"/>
      <c r="K35" s="85"/>
      <c r="L35" s="85"/>
    </row>
    <row r="36" spans="1:12" ht="12.75" x14ac:dyDescent="0.2">
      <c r="A36" s="89">
        <v>2021</v>
      </c>
      <c r="B36" s="110"/>
      <c r="C36" s="110"/>
      <c r="D36" s="110"/>
      <c r="E36" s="110"/>
      <c r="F36" s="110"/>
      <c r="G36" s="90"/>
      <c r="H36" s="90"/>
      <c r="I36" s="90"/>
      <c r="J36" s="90"/>
      <c r="K36" s="90"/>
      <c r="L36" s="90"/>
    </row>
    <row r="37" spans="1:12" x14ac:dyDescent="0.2">
      <c r="A37" s="91" t="s">
        <v>37</v>
      </c>
      <c r="B37" s="93">
        <f>SUM(B76:B78)</f>
        <v>282709.20864900004</v>
      </c>
      <c r="C37" s="93">
        <f t="shared" ref="C37:F37" si="17">SUM(C76:C78)</f>
        <v>231305.27750999999</v>
      </c>
      <c r="D37" s="93">
        <f t="shared" si="17"/>
        <v>223604.92508999998</v>
      </c>
      <c r="E37" s="93">
        <f t="shared" si="17"/>
        <v>506314.13373899995</v>
      </c>
      <c r="F37" s="93">
        <f t="shared" si="17"/>
        <v>59104.283559000003</v>
      </c>
      <c r="G37" s="85"/>
      <c r="H37" s="86">
        <f t="shared" ref="H37" si="18">(B37-B31)/B31*100</f>
        <v>18.228144540866545</v>
      </c>
      <c r="I37" s="86">
        <f t="shared" ref="I37" si="19">(C37-C31)/C31*100</f>
        <v>18.135726957140182</v>
      </c>
      <c r="J37" s="86">
        <f t="shared" ref="J37" si="20">(D37-D31)/D31*100</f>
        <v>10.070173132239304</v>
      </c>
      <c r="K37" s="86">
        <f t="shared" ref="K37" si="21">(E37-E31)/E31*100</f>
        <v>14.480943086675651</v>
      </c>
      <c r="L37" s="86">
        <f t="shared" ref="L37" si="22">(F37-F31)/F31*100</f>
        <v>64.2965795469688</v>
      </c>
    </row>
    <row r="38" spans="1:12" x14ac:dyDescent="0.2">
      <c r="A38" s="91" t="s">
        <v>38</v>
      </c>
      <c r="B38" s="93">
        <f>SUM(B79:B81)</f>
        <v>303335.27508699999</v>
      </c>
      <c r="C38" s="93">
        <f t="shared" ref="C38:F38" si="23">SUM(C79:C81)</f>
        <v>248559.97480199998</v>
      </c>
      <c r="D38" s="93">
        <f t="shared" si="23"/>
        <v>247042.11960400001</v>
      </c>
      <c r="E38" s="93">
        <f t="shared" si="23"/>
        <v>550377.39469099999</v>
      </c>
      <c r="F38" s="93">
        <f t="shared" si="23"/>
        <v>56293.15548299998</v>
      </c>
      <c r="G38" s="85"/>
      <c r="H38" s="86">
        <f t="shared" ref="H38" si="24">(B38-B32)/B32*100</f>
        <v>44.021949089928064</v>
      </c>
      <c r="I38" s="86">
        <f t="shared" ref="I38" si="25">(C38-C32)/C32*100</f>
        <v>45.855303385698328</v>
      </c>
      <c r="J38" s="86">
        <f t="shared" ref="J38" si="26">(D38-D32)/D32*100</f>
        <v>33.30984746956382</v>
      </c>
      <c r="K38" s="86">
        <f t="shared" ref="K38" si="27">(E38-E32)/E32*100</f>
        <v>39.008192279920358</v>
      </c>
      <c r="L38" s="86">
        <f t="shared" ref="L38" si="28">(F38-F32)/F32*100</f>
        <v>122.47478849293761</v>
      </c>
    </row>
    <row r="39" spans="1:12" x14ac:dyDescent="0.2">
      <c r="A39" s="91" t="s">
        <v>39</v>
      </c>
      <c r="B39" s="93">
        <f>SUM(B82:B84)</f>
        <v>303386.27195700002</v>
      </c>
      <c r="C39" s="93">
        <f t="shared" ref="C39:F39" si="29">SUM(C82:C84)</f>
        <v>243282.94483200001</v>
      </c>
      <c r="D39" s="93">
        <f t="shared" si="29"/>
        <v>242459.33390899998</v>
      </c>
      <c r="E39" s="93">
        <f t="shared" si="29"/>
        <v>545845.60586600006</v>
      </c>
      <c r="F39" s="93">
        <f t="shared" si="29"/>
        <v>60926.938047999996</v>
      </c>
      <c r="G39" s="85"/>
      <c r="H39" s="86">
        <f t="shared" ref="H39" si="30">(B39-B33)/B33*100</f>
        <v>15.651276685630004</v>
      </c>
      <c r="I39" s="86">
        <f t="shared" ref="I39" si="31">(C39-C33)/C33*100</f>
        <v>15.533813742752375</v>
      </c>
      <c r="J39" s="86">
        <f t="shared" ref="J39" si="32">(D39-D33)/D33*100</f>
        <v>21.014820065626154</v>
      </c>
      <c r="K39" s="86">
        <f t="shared" ref="K39" si="33">(E39-E33)/E33*100</f>
        <v>17.973842624752066</v>
      </c>
      <c r="L39" s="86">
        <f t="shared" ref="L39" si="34">(F39-F33)/F33*100</f>
        <v>-1.6886227132551588</v>
      </c>
    </row>
    <row r="40" spans="1:12" x14ac:dyDescent="0.2">
      <c r="A40" s="91" t="s">
        <v>40</v>
      </c>
      <c r="B40" s="93">
        <f>SUM(B85:B87)</f>
        <v>351591.337138</v>
      </c>
      <c r="C40" s="93">
        <f t="shared" ref="C40:F40" si="35">SUM(C85:C87)</f>
        <v>288852.72584600002</v>
      </c>
      <c r="D40" s="93">
        <f t="shared" si="35"/>
        <v>274237.59551000001</v>
      </c>
      <c r="E40" s="93">
        <f t="shared" si="35"/>
        <v>625828.93264800007</v>
      </c>
      <c r="F40" s="93">
        <f t="shared" si="35"/>
        <v>77353.741628000003</v>
      </c>
      <c r="G40" s="85"/>
      <c r="H40" s="86">
        <f t="shared" ref="H40" si="36">(B40-B34)/B34*100</f>
        <v>29.376099110320002</v>
      </c>
      <c r="I40" s="86">
        <f t="shared" ref="I40" si="37">(C40-C34)/C34*100</f>
        <v>29.872494826161816</v>
      </c>
      <c r="J40" s="86">
        <f t="shared" ref="J40" si="38">(D40-D34)/D34*100</f>
        <v>29.562453992157998</v>
      </c>
      <c r="K40" s="86">
        <f t="shared" ref="K40" si="39">(E40-E34)/E34*100</f>
        <v>29.457693599845449</v>
      </c>
      <c r="L40" s="86">
        <f t="shared" ref="L40" si="40">(F40-F34)/F34*100</f>
        <v>28.719723591789069</v>
      </c>
    </row>
    <row r="41" spans="1:12" hidden="1" x14ac:dyDescent="0.2">
      <c r="A41" s="91"/>
      <c r="B41" s="93"/>
      <c r="C41" s="93"/>
      <c r="D41" s="93"/>
      <c r="E41" s="93"/>
      <c r="F41" s="93"/>
      <c r="G41" s="85"/>
      <c r="H41" s="85"/>
      <c r="I41" s="85"/>
      <c r="J41" s="85"/>
      <c r="K41" s="85"/>
      <c r="L41" s="85"/>
    </row>
    <row r="42" spans="1:12" s="113" customFormat="1" ht="12" hidden="1" customHeight="1" x14ac:dyDescent="0.2">
      <c r="A42" s="111">
        <v>2019</v>
      </c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</row>
    <row r="43" spans="1:12" hidden="1" x14ac:dyDescent="0.2">
      <c r="A43" s="85" t="s">
        <v>41</v>
      </c>
      <c r="B43" s="93">
        <v>86340.816726000005</v>
      </c>
      <c r="C43" s="93">
        <v>68887.590177000005</v>
      </c>
      <c r="D43" s="93">
        <v>73921.663551999998</v>
      </c>
      <c r="E43" s="93">
        <v>160262.480278</v>
      </c>
      <c r="F43" s="93">
        <v>12419.153174000006</v>
      </c>
      <c r="G43" s="85"/>
      <c r="H43" s="86">
        <v>3.7097352027481572</v>
      </c>
      <c r="I43" s="86">
        <v>4.5967776378679357</v>
      </c>
      <c r="J43" s="86">
        <v>0.98405987120258076</v>
      </c>
      <c r="K43" s="86">
        <v>2.4344503237446977</v>
      </c>
      <c r="L43" s="86">
        <v>23.560688345738829</v>
      </c>
    </row>
    <row r="44" spans="1:12" hidden="1" x14ac:dyDescent="0.2">
      <c r="A44" s="85" t="s">
        <v>42</v>
      </c>
      <c r="B44" s="93">
        <v>67683.054770999996</v>
      </c>
      <c r="C44" s="93">
        <v>57181.234218999998</v>
      </c>
      <c r="D44" s="93">
        <v>55567.217044999998</v>
      </c>
      <c r="E44" s="93">
        <v>123250.27181599999</v>
      </c>
      <c r="F44" s="93">
        <v>12115.837725999998</v>
      </c>
      <c r="G44" s="85"/>
      <c r="H44" s="86">
        <v>-4.0668861390560158</v>
      </c>
      <c r="I44" s="86">
        <v>2.0553939599335092</v>
      </c>
      <c r="J44" s="86">
        <v>-9.5243745131793816</v>
      </c>
      <c r="K44" s="86">
        <v>-6.6067331249436219</v>
      </c>
      <c r="L44" s="86">
        <v>32.622872394632829</v>
      </c>
    </row>
    <row r="45" spans="1:12" hidden="1" x14ac:dyDescent="0.2">
      <c r="A45" s="85" t="s">
        <v>43</v>
      </c>
      <c r="B45" s="93">
        <v>85677.001848</v>
      </c>
      <c r="C45" s="93">
        <v>70347.120976000006</v>
      </c>
      <c r="D45" s="93">
        <v>69681.372619000002</v>
      </c>
      <c r="E45" s="93">
        <v>155358.37446700002</v>
      </c>
      <c r="F45" s="93">
        <v>15995.629228999998</v>
      </c>
      <c r="G45" s="85"/>
      <c r="H45" s="86">
        <v>0.96784289732579887</v>
      </c>
      <c r="I45" s="86">
        <v>2.294182850137962</v>
      </c>
      <c r="J45" s="86">
        <v>-0.30805013035281492</v>
      </c>
      <c r="K45" s="86">
        <v>0.39156306863831419</v>
      </c>
      <c r="L45" s="86">
        <v>6.9295012352453096</v>
      </c>
    </row>
    <row r="46" spans="1:12" hidden="1" x14ac:dyDescent="0.2">
      <c r="A46" s="85" t="s">
        <v>44</v>
      </c>
      <c r="B46" s="93">
        <v>86227.856480000002</v>
      </c>
      <c r="C46" s="93">
        <v>72736.824921000007</v>
      </c>
      <c r="D46" s="93">
        <v>74376.807130000001</v>
      </c>
      <c r="E46" s="93">
        <v>160604.66360999999</v>
      </c>
      <c r="F46" s="93">
        <v>11851.049350000001</v>
      </c>
      <c r="G46" s="85"/>
      <c r="H46" s="86">
        <v>1.8803905620990455</v>
      </c>
      <c r="I46" s="86">
        <v>12.741973938735271</v>
      </c>
      <c r="J46" s="86">
        <v>4.2078659688059101</v>
      </c>
      <c r="K46" s="86">
        <v>2.9451955086852255</v>
      </c>
      <c r="L46" s="86">
        <v>-10.644820536334677</v>
      </c>
    </row>
    <row r="47" spans="1:12" hidden="1" x14ac:dyDescent="0.2">
      <c r="A47" s="85" t="s">
        <v>45</v>
      </c>
      <c r="B47" s="93">
        <v>84678.578412000003</v>
      </c>
      <c r="C47" s="93">
        <v>72174.101831000007</v>
      </c>
      <c r="D47" s="93">
        <v>75108.549218</v>
      </c>
      <c r="E47" s="93">
        <v>159787.12763</v>
      </c>
      <c r="F47" s="93">
        <v>9570.0291940000025</v>
      </c>
      <c r="G47" s="85"/>
      <c r="H47" s="86">
        <v>2.1922484880767685</v>
      </c>
      <c r="I47" s="86">
        <v>8.1412305810613219</v>
      </c>
      <c r="J47" s="86">
        <v>1.4437457985287381</v>
      </c>
      <c r="K47" s="86">
        <v>1.8390409429276982</v>
      </c>
      <c r="L47" s="86">
        <v>8.4738326654768805</v>
      </c>
    </row>
    <row r="48" spans="1:12" hidden="1" x14ac:dyDescent="0.2">
      <c r="A48" s="85" t="s">
        <v>46</v>
      </c>
      <c r="B48" s="93">
        <v>76690.883881999995</v>
      </c>
      <c r="C48" s="93">
        <v>64456.373576999998</v>
      </c>
      <c r="D48" s="93">
        <v>65630.287981999994</v>
      </c>
      <c r="E48" s="93">
        <v>142321.17186399997</v>
      </c>
      <c r="F48" s="93">
        <v>11060.5959</v>
      </c>
      <c r="G48" s="85"/>
      <c r="H48" s="86">
        <v>-2.7323122577311589</v>
      </c>
      <c r="I48" s="86">
        <v>1.9574712236198972</v>
      </c>
      <c r="J48" s="86">
        <v>-9.7818755083181337</v>
      </c>
      <c r="K48" s="86">
        <v>-6.115282064661864</v>
      </c>
      <c r="L48" s="86">
        <v>81.352568340066696</v>
      </c>
    </row>
    <row r="49" spans="1:24" hidden="1" x14ac:dyDescent="0.2">
      <c r="A49" s="85" t="s">
        <v>47</v>
      </c>
      <c r="B49" s="93">
        <v>89764.904259999996</v>
      </c>
      <c r="C49" s="93">
        <v>71757.038513000007</v>
      </c>
      <c r="D49" s="93">
        <v>73796.315738999998</v>
      </c>
      <c r="E49" s="93">
        <v>163561.21999899999</v>
      </c>
      <c r="F49" s="93">
        <v>15968.588520999998</v>
      </c>
      <c r="G49" s="85"/>
      <c r="H49" s="86">
        <v>3.8048970964054893</v>
      </c>
      <c r="I49" s="86">
        <v>5.7273398366432389</v>
      </c>
      <c r="J49" s="86">
        <v>-5.8109500326452892</v>
      </c>
      <c r="K49" s="86">
        <v>-0.76600529585308408</v>
      </c>
      <c r="L49" s="86">
        <v>96.524670240323218</v>
      </c>
    </row>
    <row r="50" spans="1:24" hidden="1" x14ac:dyDescent="0.2">
      <c r="A50" s="85" t="s">
        <v>48</v>
      </c>
      <c r="B50" s="93">
        <v>81513.265566999995</v>
      </c>
      <c r="C50" s="93">
        <v>68075.372103000002</v>
      </c>
      <c r="D50" s="93">
        <v>70460.901207999996</v>
      </c>
      <c r="E50" s="93">
        <v>151974.16677499999</v>
      </c>
      <c r="F50" s="93">
        <v>11052.364358999999</v>
      </c>
      <c r="G50" s="85"/>
      <c r="H50" s="86">
        <v>-0.57196586988684539</v>
      </c>
      <c r="I50" s="86">
        <v>-0.62850459405185377</v>
      </c>
      <c r="J50" s="86">
        <v>-12.510144124250949</v>
      </c>
      <c r="K50" s="86">
        <v>-6.4879417787303399</v>
      </c>
      <c r="L50" s="86">
        <v>664.29054065435946</v>
      </c>
    </row>
    <row r="51" spans="1:24" hidden="1" x14ac:dyDescent="0.2">
      <c r="A51" s="85" t="s">
        <v>49</v>
      </c>
      <c r="B51" s="93">
        <v>78251.519635999997</v>
      </c>
      <c r="C51" s="93">
        <v>65469.496615999997</v>
      </c>
      <c r="D51" s="93">
        <v>69437.628886999999</v>
      </c>
      <c r="E51" s="93">
        <v>147689.14852300001</v>
      </c>
      <c r="F51" s="93">
        <v>8813.8907489999983</v>
      </c>
      <c r="G51" s="85"/>
      <c r="H51" s="86">
        <v>-6.1078714086247636</v>
      </c>
      <c r="I51" s="86">
        <v>-2.2439631232099808</v>
      </c>
      <c r="J51" s="86">
        <v>2.4592987720097947</v>
      </c>
      <c r="K51" s="86">
        <v>-2.2656762287098529</v>
      </c>
      <c r="L51" s="86">
        <v>-43.395470420049044</v>
      </c>
    </row>
    <row r="52" spans="1:24" hidden="1" x14ac:dyDescent="0.2">
      <c r="A52" s="85" t="s">
        <v>50</v>
      </c>
      <c r="B52" s="93">
        <v>90860.958316999997</v>
      </c>
      <c r="C52" s="93">
        <v>72345.336116999999</v>
      </c>
      <c r="D52" s="93">
        <v>73288.784297000006</v>
      </c>
      <c r="E52" s="93">
        <v>164149.74261399999</v>
      </c>
      <c r="F52" s="93">
        <v>17572.174019999991</v>
      </c>
      <c r="G52" s="85"/>
      <c r="H52" s="86">
        <v>-6.4466032101944588</v>
      </c>
      <c r="I52" s="86">
        <v>-5.425405426383862</v>
      </c>
      <c r="J52" s="86">
        <v>-8.6976962877515476</v>
      </c>
      <c r="K52" s="86">
        <v>-7.4652274118429256</v>
      </c>
      <c r="L52" s="86">
        <v>4.276216504143437</v>
      </c>
    </row>
    <row r="53" spans="1:24" hidden="1" x14ac:dyDescent="0.2">
      <c r="A53" s="85" t="s">
        <v>51</v>
      </c>
      <c r="B53" s="93">
        <v>80947.366190999994</v>
      </c>
      <c r="C53" s="93">
        <v>67944.823273999995</v>
      </c>
      <c r="D53" s="93">
        <v>74261.125522000002</v>
      </c>
      <c r="E53" s="93">
        <v>155208.491713</v>
      </c>
      <c r="F53" s="93">
        <v>6686.2406689999916</v>
      </c>
      <c r="G53" s="85"/>
      <c r="H53" s="86">
        <v>-5.3717976461391288</v>
      </c>
      <c r="I53" s="86">
        <v>-2.3906244951818345</v>
      </c>
      <c r="J53" s="86">
        <v>-3.6149496962552146</v>
      </c>
      <c r="K53" s="86">
        <v>-4.5392765103747665</v>
      </c>
      <c r="L53" s="86">
        <v>-21.303416221450949</v>
      </c>
    </row>
    <row r="54" spans="1:24" hidden="1" x14ac:dyDescent="0.2">
      <c r="A54" s="85" t="s">
        <v>52</v>
      </c>
      <c r="B54" s="93">
        <v>86435.709988999995</v>
      </c>
      <c r="C54" s="93">
        <v>72108.341967</v>
      </c>
      <c r="D54" s="93">
        <v>73880.158481000006</v>
      </c>
      <c r="E54" s="93">
        <v>160315.86846999999</v>
      </c>
      <c r="F54" s="93">
        <v>12555.55150799999</v>
      </c>
      <c r="G54" s="85"/>
      <c r="H54" s="86">
        <v>2.7534401448073837</v>
      </c>
      <c r="I54" s="86">
        <v>3.3853456910014748</v>
      </c>
      <c r="J54" s="86">
        <v>0.98858641664992908</v>
      </c>
      <c r="K54" s="86">
        <v>1.9325207916780323</v>
      </c>
      <c r="L54" s="86">
        <v>14.530884545694589</v>
      </c>
    </row>
    <row r="55" spans="1:24" x14ac:dyDescent="0.2">
      <c r="A55" s="85"/>
      <c r="B55" s="93"/>
      <c r="C55" s="93"/>
      <c r="D55" s="93"/>
      <c r="E55" s="93"/>
      <c r="F55" s="93"/>
      <c r="G55" s="85"/>
      <c r="H55" s="86"/>
      <c r="I55" s="86"/>
      <c r="J55" s="86"/>
      <c r="K55" s="86"/>
      <c r="L55" s="86"/>
    </row>
    <row r="56" spans="1:24" ht="12.75" x14ac:dyDescent="0.2">
      <c r="A56" s="89" t="s">
        <v>172</v>
      </c>
      <c r="B56" s="110"/>
      <c r="C56" s="110"/>
      <c r="D56" s="110"/>
      <c r="E56" s="110"/>
      <c r="F56" s="110"/>
      <c r="G56" s="90"/>
      <c r="H56" s="90"/>
      <c r="I56" s="90"/>
      <c r="J56" s="90"/>
      <c r="K56" s="90"/>
      <c r="L56" s="90"/>
    </row>
    <row r="57" spans="1:24" x14ac:dyDescent="0.2">
      <c r="A57" s="85" t="s">
        <v>37</v>
      </c>
      <c r="B57" s="93">
        <v>344893.75109200005</v>
      </c>
      <c r="C57" s="93">
        <v>282231.35028400004</v>
      </c>
      <c r="D57" s="93">
        <v>279871.074654</v>
      </c>
      <c r="E57" s="93">
        <v>624764.82574600005</v>
      </c>
      <c r="F57" s="93">
        <v>65022.67643800001</v>
      </c>
      <c r="G57" s="85"/>
      <c r="H57" s="86">
        <f>(B57-B37)/B37*100</f>
        <v>21.995938066596814</v>
      </c>
      <c r="I57" s="86">
        <f t="shared" ref="I57:L57" si="41">(C57-C37)/C37*100</f>
        <v>22.016822669252921</v>
      </c>
      <c r="J57" s="86">
        <f t="shared" si="41"/>
        <v>25.163197787952633</v>
      </c>
      <c r="K57" s="86">
        <f t="shared" si="41"/>
        <v>23.394703823942685</v>
      </c>
      <c r="L57" s="86">
        <f t="shared" si="41"/>
        <v>10.013475373729987</v>
      </c>
      <c r="M57" s="100"/>
      <c r="N57" s="100"/>
      <c r="O57" s="100"/>
      <c r="P57" s="100"/>
      <c r="Q57" s="100"/>
    </row>
    <row r="58" spans="1:24" x14ac:dyDescent="0.2">
      <c r="A58" s="85" t="s">
        <v>38</v>
      </c>
      <c r="B58" s="93">
        <v>394102.69107199996</v>
      </c>
      <c r="C58" s="93">
        <v>310177.54852299998</v>
      </c>
      <c r="D58" s="93">
        <v>336061.74470400001</v>
      </c>
      <c r="E58" s="93">
        <v>730164.43577599991</v>
      </c>
      <c r="F58" s="93">
        <v>58040.946368000004</v>
      </c>
      <c r="G58" s="85"/>
      <c r="H58" s="86">
        <f>(B58-B38)/B38*100</f>
        <v>29.92313240158661</v>
      </c>
      <c r="I58" s="86">
        <f t="shared" ref="I58" si="42">(C58-C38)/C38*100</f>
        <v>24.789821358037972</v>
      </c>
      <c r="J58" s="86">
        <f t="shared" ref="J58" si="43">(D58-D38)/D38*100</f>
        <v>36.034189328805709</v>
      </c>
      <c r="K58" s="86">
        <f t="shared" ref="K58" si="44">(E58-E38)/E38*100</f>
        <v>32.66613832967073</v>
      </c>
      <c r="L58" s="86">
        <f t="shared" ref="L58" si="45">(F58-F38)/F38*100</f>
        <v>3.1048017649816075</v>
      </c>
      <c r="M58" s="100"/>
      <c r="N58" s="100"/>
      <c r="O58" s="100"/>
      <c r="P58" s="100"/>
      <c r="Q58" s="100"/>
    </row>
    <row r="59" spans="1:24" x14ac:dyDescent="0.2">
      <c r="A59" s="85" t="s">
        <v>39</v>
      </c>
      <c r="B59" s="93">
        <f>SUM(B96:B98)</f>
        <v>419598.16278199997</v>
      </c>
      <c r="C59" s="93">
        <f t="shared" ref="C59:F59" si="46">SUM(C96:C98)</f>
        <v>318985.12075200002</v>
      </c>
      <c r="D59" s="93">
        <f t="shared" si="46"/>
        <v>355139.143928</v>
      </c>
      <c r="E59" s="93">
        <f t="shared" si="46"/>
        <v>774737.30671000003</v>
      </c>
      <c r="F59" s="93">
        <f t="shared" si="46"/>
        <v>64459.018853999994</v>
      </c>
      <c r="G59" s="85"/>
      <c r="H59" s="86">
        <f>(B59-B39)/B39*100</f>
        <v>38.304927271551385</v>
      </c>
      <c r="I59" s="86">
        <f t="shared" ref="I59" si="47">(C59-C39)/C39*100</f>
        <v>31.116926824556668</v>
      </c>
      <c r="J59" s="86">
        <f t="shared" ref="J59" si="48">(D59-D39)/D39*100</f>
        <v>46.473694455207529</v>
      </c>
      <c r="K59" s="86">
        <f t="shared" ref="K59" si="49">(E59-E39)/E39*100</f>
        <v>41.933414574411856</v>
      </c>
      <c r="L59" s="86">
        <f t="shared" ref="L59" si="50">(F59-F39)/F39*100</f>
        <v>5.7972399716153848</v>
      </c>
      <c r="M59" s="100"/>
      <c r="N59" s="100"/>
      <c r="O59" s="100"/>
      <c r="P59" s="100"/>
      <c r="Q59" s="100"/>
    </row>
    <row r="60" spans="1:24" x14ac:dyDescent="0.2">
      <c r="A60" s="91"/>
      <c r="B60" s="93"/>
      <c r="C60" s="93"/>
      <c r="D60" s="93"/>
      <c r="E60" s="93"/>
      <c r="F60" s="93"/>
      <c r="G60" s="85"/>
      <c r="H60" s="85"/>
      <c r="I60" s="85"/>
      <c r="J60" s="85"/>
      <c r="K60" s="85"/>
      <c r="L60" s="85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</row>
    <row r="61" spans="1:24" ht="12.75" x14ac:dyDescent="0.2">
      <c r="A61" s="89">
        <v>2020</v>
      </c>
      <c r="B61" s="110"/>
      <c r="C61" s="110"/>
      <c r="D61" s="110"/>
      <c r="E61" s="110"/>
      <c r="F61" s="110"/>
      <c r="G61" s="90"/>
      <c r="H61" s="90"/>
      <c r="I61" s="90"/>
      <c r="J61" s="90"/>
      <c r="K61" s="90"/>
      <c r="L61" s="90"/>
    </row>
    <row r="62" spans="1:24" x14ac:dyDescent="0.2">
      <c r="A62" s="85" t="s">
        <v>41</v>
      </c>
      <c r="B62" s="93">
        <v>84288.448529000001</v>
      </c>
      <c r="C62" s="93">
        <v>68007.823208000002</v>
      </c>
      <c r="D62" s="93">
        <v>72249.892504000003</v>
      </c>
      <c r="E62" s="107">
        <v>156538.341033</v>
      </c>
      <c r="F62" s="107">
        <v>12038.556024999998</v>
      </c>
      <c r="G62" s="85"/>
      <c r="H62" s="86">
        <f t="shared" ref="H62:L64" si="51">(B62-B43)/B43*100</f>
        <v>-2.3770544162364509</v>
      </c>
      <c r="I62" s="86">
        <f t="shared" si="51"/>
        <v>-1.2771051603627412</v>
      </c>
      <c r="J62" s="86">
        <f t="shared" si="51"/>
        <v>-2.2615441369551865</v>
      </c>
      <c r="K62" s="86">
        <f t="shared" si="51"/>
        <v>-2.3237748714108908</v>
      </c>
      <c r="L62" s="86">
        <f t="shared" si="51"/>
        <v>-3.0645982352227019</v>
      </c>
    </row>
    <row r="63" spans="1:24" x14ac:dyDescent="0.2">
      <c r="A63" s="85" t="s">
        <v>42</v>
      </c>
      <c r="B63" s="93">
        <v>74604.085453000007</v>
      </c>
      <c r="C63" s="93">
        <v>64815.106123999998</v>
      </c>
      <c r="D63" s="93">
        <v>62160.441629000001</v>
      </c>
      <c r="E63" s="107">
        <v>136764.52708200002</v>
      </c>
      <c r="F63" s="107">
        <v>12443.643824000006</v>
      </c>
      <c r="G63" s="85"/>
      <c r="H63" s="86">
        <f t="shared" si="51"/>
        <v>10.22564762393888</v>
      </c>
      <c r="I63" s="86">
        <f t="shared" si="51"/>
        <v>13.350309781287375</v>
      </c>
      <c r="J63" s="86">
        <f t="shared" si="51"/>
        <v>11.865313641063961</v>
      </c>
      <c r="K63" s="86">
        <f t="shared" si="51"/>
        <v>10.964888812720364</v>
      </c>
      <c r="L63" s="86">
        <f t="shared" si="51"/>
        <v>2.7055999379766558</v>
      </c>
    </row>
    <row r="64" spans="1:24" x14ac:dyDescent="0.2">
      <c r="A64" s="85" t="s">
        <v>43</v>
      </c>
      <c r="B64" s="93">
        <v>80229.216381999999</v>
      </c>
      <c r="C64" s="93">
        <v>62973.281914000007</v>
      </c>
      <c r="D64" s="93">
        <v>68737.275003000002</v>
      </c>
      <c r="E64" s="107">
        <v>148966.491385</v>
      </c>
      <c r="F64" s="107">
        <v>11491.941378999996</v>
      </c>
      <c r="G64" s="85"/>
      <c r="H64" s="86">
        <f t="shared" si="51"/>
        <v>-6.3585155274982013</v>
      </c>
      <c r="I64" s="86">
        <f t="shared" si="51"/>
        <v>-10.482076536601543</v>
      </c>
      <c r="J64" s="86">
        <f t="shared" si="51"/>
        <v>-1.3548780405949872</v>
      </c>
      <c r="K64" s="86">
        <f t="shared" si="51"/>
        <v>-4.1142829306299973</v>
      </c>
      <c r="L64" s="86">
        <f t="shared" si="51"/>
        <v>-28.155740455866766</v>
      </c>
    </row>
    <row r="65" spans="1:12" x14ac:dyDescent="0.2">
      <c r="A65" s="85" t="s">
        <v>44</v>
      </c>
      <c r="B65" s="93">
        <v>64911.019816</v>
      </c>
      <c r="C65" s="93">
        <v>46327.406539999996</v>
      </c>
      <c r="D65" s="93">
        <v>69375.547785000002</v>
      </c>
      <c r="E65" s="107">
        <v>134286.56760100002</v>
      </c>
      <c r="F65" s="123">
        <v>-4464.5279690000025</v>
      </c>
      <c r="G65" s="85"/>
      <c r="H65" s="86">
        <f t="shared" ref="H65:H73" si="52">(B65-B46)/B46*100</f>
        <v>-24.72151985935578</v>
      </c>
      <c r="I65" s="86">
        <f t="shared" ref="I65:I73" si="53">(C65-C46)/C46*100</f>
        <v>-36.308181460606058</v>
      </c>
      <c r="J65" s="86">
        <f t="shared" ref="J65:J73" si="54">(D65-D46)/D46*100</f>
        <v>-6.724218930584791</v>
      </c>
      <c r="K65" s="86">
        <f t="shared" ref="K65:K73" si="55">(E65-E46)/E46*100</f>
        <v>-16.386881562112549</v>
      </c>
      <c r="L65" s="98" t="s">
        <v>168</v>
      </c>
    </row>
    <row r="66" spans="1:12" x14ac:dyDescent="0.2">
      <c r="A66" s="85" t="s">
        <v>45</v>
      </c>
      <c r="B66" s="92">
        <v>62800.999398</v>
      </c>
      <c r="C66" s="92">
        <v>54063.347897</v>
      </c>
      <c r="D66" s="92">
        <v>52942.892286000002</v>
      </c>
      <c r="E66" s="107">
        <v>115743.891684</v>
      </c>
      <c r="F66" s="107">
        <v>9858.1071119999979</v>
      </c>
      <c r="G66" s="91"/>
      <c r="H66" s="86">
        <f t="shared" si="52"/>
        <v>-25.836025384785721</v>
      </c>
      <c r="I66" s="86">
        <f t="shared" si="53"/>
        <v>-25.093147645130969</v>
      </c>
      <c r="J66" s="86">
        <f t="shared" si="54"/>
        <v>-29.511496577659802</v>
      </c>
      <c r="K66" s="86">
        <f t="shared" si="55"/>
        <v>-27.563694647534859</v>
      </c>
      <c r="L66" s="86">
        <f t="shared" ref="L66:L73" si="56">(F66-F47)/F47*100</f>
        <v>3.0102093960236598</v>
      </c>
    </row>
    <row r="67" spans="1:12" x14ac:dyDescent="0.2">
      <c r="A67" s="91" t="s">
        <v>46</v>
      </c>
      <c r="B67" s="92">
        <v>82905.374179000006</v>
      </c>
      <c r="C67" s="92">
        <v>70024.697748999999</v>
      </c>
      <c r="D67" s="92">
        <v>62995.791618000003</v>
      </c>
      <c r="E67" s="107">
        <v>145901.16579699999</v>
      </c>
      <c r="F67" s="107">
        <v>19909.582561000003</v>
      </c>
      <c r="G67" s="91"/>
      <c r="H67" s="86">
        <f t="shared" si="52"/>
        <v>8.1032972661547387</v>
      </c>
      <c r="I67" s="86">
        <f t="shared" si="53"/>
        <v>8.6389039019516733</v>
      </c>
      <c r="J67" s="86">
        <f t="shared" si="54"/>
        <v>-4.0141471948478094</v>
      </c>
      <c r="K67" s="86">
        <f t="shared" si="55"/>
        <v>2.5154331475158238</v>
      </c>
      <c r="L67" s="86">
        <f t="shared" si="56"/>
        <v>80.004610429714745</v>
      </c>
    </row>
    <row r="68" spans="1:12" x14ac:dyDescent="0.2">
      <c r="A68" s="91" t="s">
        <v>47</v>
      </c>
      <c r="B68" s="92">
        <v>92682.081890999994</v>
      </c>
      <c r="C68" s="92">
        <v>72355.229229999997</v>
      </c>
      <c r="D68" s="92">
        <v>67424.248124000005</v>
      </c>
      <c r="E68" s="107">
        <v>160106.33001500001</v>
      </c>
      <c r="F68" s="107">
        <v>25257.833766999989</v>
      </c>
      <c r="G68" s="91"/>
      <c r="H68" s="86">
        <f t="shared" si="52"/>
        <v>3.2497975183603223</v>
      </c>
      <c r="I68" s="86">
        <f t="shared" si="53"/>
        <v>0.83363350745253795</v>
      </c>
      <c r="J68" s="86">
        <f t="shared" si="54"/>
        <v>-8.6346690226873655</v>
      </c>
      <c r="K68" s="86">
        <f t="shared" si="55"/>
        <v>-2.1122916446949356</v>
      </c>
      <c r="L68" s="86">
        <f t="shared" si="56"/>
        <v>58.171987046844343</v>
      </c>
    </row>
    <row r="69" spans="1:12" x14ac:dyDescent="0.2">
      <c r="A69" s="91" t="s">
        <v>48</v>
      </c>
      <c r="B69" s="92">
        <v>80754.283800000005</v>
      </c>
      <c r="C69" s="92">
        <v>66605.947929000002</v>
      </c>
      <c r="D69" s="92">
        <v>65974.870402</v>
      </c>
      <c r="E69" s="107">
        <v>146729.15420200001</v>
      </c>
      <c r="F69" s="107">
        <v>14779.413398000004</v>
      </c>
      <c r="G69" s="91"/>
      <c r="H69" s="86">
        <f t="shared" si="52"/>
        <v>-0.93111441643341297</v>
      </c>
      <c r="I69" s="86">
        <f t="shared" si="53"/>
        <v>-2.1585253647629257</v>
      </c>
      <c r="J69" s="86">
        <f t="shared" si="54"/>
        <v>-6.366695187104221</v>
      </c>
      <c r="K69" s="86">
        <f t="shared" si="55"/>
        <v>-3.4512527255801997</v>
      </c>
      <c r="L69" s="86">
        <f t="shared" si="56"/>
        <v>33.721735168503102</v>
      </c>
    </row>
    <row r="70" spans="1:12" x14ac:dyDescent="0.2">
      <c r="A70" s="91" t="s">
        <v>49</v>
      </c>
      <c r="B70" s="92">
        <v>88892.145201000007</v>
      </c>
      <c r="C70" s="92">
        <v>71611.759846000001</v>
      </c>
      <c r="D70" s="92">
        <v>66955.956808999996</v>
      </c>
      <c r="E70" s="107">
        <v>155848.10201</v>
      </c>
      <c r="F70" s="107">
        <v>21936.188392000011</v>
      </c>
      <c r="G70" s="92"/>
      <c r="H70" s="86">
        <f t="shared" si="52"/>
        <v>13.597979457135983</v>
      </c>
      <c r="I70" s="86">
        <f t="shared" si="53"/>
        <v>9.381870256352185</v>
      </c>
      <c r="J70" s="86">
        <f t="shared" si="54"/>
        <v>-3.5739585550056385</v>
      </c>
      <c r="K70" s="86">
        <f t="shared" si="55"/>
        <v>5.5244095917645408</v>
      </c>
      <c r="L70" s="86">
        <f t="shared" si="56"/>
        <v>148.88200928164258</v>
      </c>
    </row>
    <row r="71" spans="1:12" x14ac:dyDescent="0.2">
      <c r="A71" s="91" t="s">
        <v>50</v>
      </c>
      <c r="B71" s="92">
        <v>91190.220008000004</v>
      </c>
      <c r="C71" s="92">
        <v>74003.923372999983</v>
      </c>
      <c r="D71" s="92">
        <v>68930.985423000006</v>
      </c>
      <c r="E71" s="107">
        <v>160121.20543100001</v>
      </c>
      <c r="F71" s="107">
        <v>22259.234584999998</v>
      </c>
      <c r="G71" s="92"/>
      <c r="H71" s="86">
        <f t="shared" si="52"/>
        <v>0.36237972513041661</v>
      </c>
      <c r="I71" s="86">
        <f t="shared" si="53"/>
        <v>2.2925973463135834</v>
      </c>
      <c r="J71" s="86">
        <f t="shared" si="54"/>
        <v>-5.9460651664519171</v>
      </c>
      <c r="K71" s="86">
        <f t="shared" si="55"/>
        <v>-2.454184282501819</v>
      </c>
      <c r="L71" s="86">
        <f t="shared" si="56"/>
        <v>26.673196837598866</v>
      </c>
    </row>
    <row r="72" spans="1:12" x14ac:dyDescent="0.2">
      <c r="A72" s="91" t="s">
        <v>51</v>
      </c>
      <c r="B72" s="92">
        <v>84721.268599999996</v>
      </c>
      <c r="C72" s="92">
        <v>69819.590750999996</v>
      </c>
      <c r="D72" s="92">
        <v>67616.623101000005</v>
      </c>
      <c r="E72" s="107">
        <v>152337.89170099999</v>
      </c>
      <c r="F72" s="107">
        <v>17104.645498999991</v>
      </c>
      <c r="G72" s="92"/>
      <c r="H72" s="86">
        <f t="shared" si="52"/>
        <v>4.6621682539926761</v>
      </c>
      <c r="I72" s="86">
        <f t="shared" si="53"/>
        <v>2.759249912888369</v>
      </c>
      <c r="J72" s="86">
        <f t="shared" si="54"/>
        <v>-8.9474841302150079</v>
      </c>
      <c r="K72" s="86">
        <f t="shared" si="55"/>
        <v>-1.8495122143884435</v>
      </c>
      <c r="L72" s="86">
        <f t="shared" si="56"/>
        <v>155.81857348186358</v>
      </c>
    </row>
    <row r="73" spans="1:12" x14ac:dyDescent="0.2">
      <c r="A73" s="91" t="s">
        <v>52</v>
      </c>
      <c r="B73" s="92">
        <v>95847.622661999994</v>
      </c>
      <c r="C73" s="92">
        <v>78589.034608999995</v>
      </c>
      <c r="D73" s="92">
        <v>75116.795058999996</v>
      </c>
      <c r="E73" s="107">
        <v>170964.41772099998</v>
      </c>
      <c r="F73" s="107">
        <v>20730.827602999998</v>
      </c>
      <c r="G73" s="92"/>
      <c r="H73" s="86">
        <f t="shared" si="52"/>
        <v>10.888916946708461</v>
      </c>
      <c r="I73" s="86">
        <f t="shared" si="53"/>
        <v>8.987438159326766</v>
      </c>
      <c r="J73" s="86">
        <f t="shared" si="54"/>
        <v>1.6738412632371655</v>
      </c>
      <c r="K73" s="86">
        <f t="shared" si="55"/>
        <v>6.6422303372873275</v>
      </c>
      <c r="L73" s="86">
        <f t="shared" si="56"/>
        <v>65.112839446287865</v>
      </c>
    </row>
    <row r="74" spans="1:12" x14ac:dyDescent="0.2">
      <c r="A74" s="91"/>
      <c r="B74" s="92"/>
      <c r="C74" s="92"/>
      <c r="D74" s="92"/>
      <c r="E74" s="93"/>
      <c r="F74" s="93"/>
      <c r="G74" s="92"/>
      <c r="H74" s="86"/>
      <c r="I74" s="86"/>
      <c r="J74" s="86"/>
      <c r="K74" s="86"/>
      <c r="L74" s="86"/>
    </row>
    <row r="75" spans="1:12" ht="12.75" x14ac:dyDescent="0.2">
      <c r="A75" s="89" t="s">
        <v>127</v>
      </c>
      <c r="B75" s="110"/>
      <c r="C75" s="110"/>
      <c r="D75" s="110"/>
      <c r="E75" s="110"/>
      <c r="F75" s="110"/>
      <c r="G75" s="90"/>
      <c r="H75" s="90"/>
      <c r="I75" s="90"/>
      <c r="J75" s="90"/>
      <c r="K75" s="90"/>
      <c r="L75" s="90"/>
    </row>
    <row r="76" spans="1:12" x14ac:dyDescent="0.2">
      <c r="A76" s="91" t="s">
        <v>41</v>
      </c>
      <c r="B76" s="92">
        <v>89676.766017000002</v>
      </c>
      <c r="C76" s="92">
        <v>72209.031562000004</v>
      </c>
      <c r="D76" s="92">
        <v>73057.699888999996</v>
      </c>
      <c r="E76" s="107">
        <v>162734.465906</v>
      </c>
      <c r="F76" s="107">
        <v>16619.066128000006</v>
      </c>
      <c r="G76" s="92"/>
      <c r="H76" s="86">
        <f>(B76-B62)/B62*100</f>
        <v>6.3927116728766382</v>
      </c>
      <c r="I76" s="86">
        <f t="shared" ref="I76:L78" si="57">(C76-C62)/C62*100</f>
        <v>6.177536871237189</v>
      </c>
      <c r="J76" s="86">
        <f t="shared" si="57"/>
        <v>1.1180741686989635</v>
      </c>
      <c r="K76" s="86">
        <f t="shared" si="57"/>
        <v>3.9582154966710568</v>
      </c>
      <c r="L76" s="86">
        <f t="shared" si="57"/>
        <v>38.048667078409089</v>
      </c>
    </row>
    <row r="77" spans="1:12" x14ac:dyDescent="0.2">
      <c r="A77" s="91" t="s">
        <v>42</v>
      </c>
      <c r="B77" s="92">
        <v>87804.311925999995</v>
      </c>
      <c r="C77" s="92">
        <v>71713.764295000001</v>
      </c>
      <c r="D77" s="92">
        <v>69680.094649999999</v>
      </c>
      <c r="E77" s="107">
        <v>157484.40657599998</v>
      </c>
      <c r="F77" s="107">
        <v>18124.217275999996</v>
      </c>
      <c r="G77" s="92"/>
      <c r="H77" s="86">
        <f>(B77-B63)/B63*100</f>
        <v>17.69370456436468</v>
      </c>
      <c r="I77" s="86">
        <f t="shared" si="57"/>
        <v>10.643596197778251</v>
      </c>
      <c r="J77" s="86">
        <f t="shared" si="57"/>
        <v>12.097167947873491</v>
      </c>
      <c r="K77" s="86">
        <f t="shared" si="57"/>
        <v>15.150039221483894</v>
      </c>
      <c r="L77" s="86">
        <f t="shared" si="57"/>
        <v>45.650402183996057</v>
      </c>
    </row>
    <row r="78" spans="1:12" x14ac:dyDescent="0.2">
      <c r="A78" s="91" t="s">
        <v>43</v>
      </c>
      <c r="B78" s="92">
        <v>105228.130706</v>
      </c>
      <c r="C78" s="92">
        <v>87382.481652999995</v>
      </c>
      <c r="D78" s="92">
        <v>80867.130550999995</v>
      </c>
      <c r="E78" s="107">
        <v>186095.26125699998</v>
      </c>
      <c r="F78" s="107">
        <v>24361.000155000002</v>
      </c>
      <c r="G78" s="92"/>
      <c r="H78" s="86">
        <f>(B78-B64)/B64*100</f>
        <v>31.159364943777117</v>
      </c>
      <c r="I78" s="86">
        <f t="shared" si="57"/>
        <v>38.761199983724239</v>
      </c>
      <c r="J78" s="86">
        <f t="shared" si="57"/>
        <v>17.646692493222332</v>
      </c>
      <c r="K78" s="86">
        <f t="shared" si="57"/>
        <v>24.924242711766393</v>
      </c>
      <c r="L78" s="86">
        <f t="shared" si="57"/>
        <v>111.98333120212838</v>
      </c>
    </row>
    <row r="79" spans="1:12" x14ac:dyDescent="0.2">
      <c r="A79" s="91" t="s">
        <v>44</v>
      </c>
      <c r="B79" s="92">
        <v>105630.90487899999</v>
      </c>
      <c r="C79" s="92">
        <v>85074.487441999998</v>
      </c>
      <c r="D79" s="92">
        <v>85293.186379000006</v>
      </c>
      <c r="E79" s="107">
        <v>190924.091258</v>
      </c>
      <c r="F79" s="107">
        <v>20337.718499999988</v>
      </c>
      <c r="H79" s="86">
        <f t="shared" ref="H79:H80" si="58">(B79-B65)/B65*100</f>
        <v>62.731852277820622</v>
      </c>
      <c r="I79" s="86">
        <f t="shared" ref="I79:I80" si="59">(C79-C65)/C65*100</f>
        <v>83.637491920781287</v>
      </c>
      <c r="J79" s="86">
        <f t="shared" ref="J79:J80" si="60">(D79-D65)/D65*100</f>
        <v>22.94416275217019</v>
      </c>
      <c r="K79" s="86">
        <f t="shared" ref="K79:K80" si="61">(E79-E65)/E65*100</f>
        <v>42.176611308797959</v>
      </c>
      <c r="L79" s="98" t="s">
        <v>168</v>
      </c>
    </row>
    <row r="80" spans="1:12" x14ac:dyDescent="0.2">
      <c r="A80" s="91" t="s">
        <v>45</v>
      </c>
      <c r="B80" s="92">
        <v>92387.496973999994</v>
      </c>
      <c r="C80" s="92">
        <v>78821.81318099999</v>
      </c>
      <c r="D80" s="92">
        <v>78531.656132000004</v>
      </c>
      <c r="E80" s="107">
        <v>170919.15310599998</v>
      </c>
      <c r="F80" s="107">
        <v>13855.840841999991</v>
      </c>
      <c r="H80" s="86">
        <f t="shared" si="58"/>
        <v>47.111507554993189</v>
      </c>
      <c r="I80" s="86">
        <f t="shared" si="59"/>
        <v>45.795286912621719</v>
      </c>
      <c r="J80" s="86">
        <f t="shared" si="60"/>
        <v>48.332765251600328</v>
      </c>
      <c r="K80" s="86">
        <f t="shared" si="61"/>
        <v>47.670128089901787</v>
      </c>
      <c r="L80" s="86">
        <f t="shared" ref="L80" si="62">(F80-F66)/F66*100</f>
        <v>40.55275200990323</v>
      </c>
    </row>
    <row r="81" spans="1:12" x14ac:dyDescent="0.2">
      <c r="A81" s="91" t="s">
        <v>46</v>
      </c>
      <c r="B81" s="92">
        <v>105316.873234</v>
      </c>
      <c r="C81" s="92">
        <v>84663.674179000009</v>
      </c>
      <c r="D81" s="92">
        <v>83217.277092999997</v>
      </c>
      <c r="E81" s="107">
        <v>188534.15032700001</v>
      </c>
      <c r="F81" s="107">
        <v>22099.596141000002</v>
      </c>
      <c r="H81" s="86">
        <f t="shared" ref="H81" si="63">(B81-B67)/B67*100</f>
        <v>27.03262517893182</v>
      </c>
      <c r="I81" s="86">
        <f t="shared" ref="I81" si="64">(C81-C67)/C67*100</f>
        <v>20.905447507210503</v>
      </c>
      <c r="J81" s="86">
        <f t="shared" ref="J81" si="65">(D81-D67)/D67*100</f>
        <v>32.099740245540531</v>
      </c>
      <c r="K81" s="86">
        <f t="shared" ref="K81" si="66">(E81-E67)/E67*100</f>
        <v>29.220455023174758</v>
      </c>
      <c r="L81" s="86">
        <f t="shared" ref="L81" si="67">(F81-F67)/F67*100</f>
        <v>10.999796571777045</v>
      </c>
    </row>
    <row r="82" spans="1:12" x14ac:dyDescent="0.2">
      <c r="A82" s="91" t="s">
        <v>47</v>
      </c>
      <c r="B82" s="92">
        <v>97124.455453000002</v>
      </c>
      <c r="C82" s="92">
        <v>76521.978633000006</v>
      </c>
      <c r="D82" s="92">
        <v>83564.140446999998</v>
      </c>
      <c r="E82" s="107">
        <v>180688.59590000001</v>
      </c>
      <c r="F82" s="107">
        <v>13560.315006000004</v>
      </c>
      <c r="H82" s="86">
        <f t="shared" ref="H82" si="68">(B82-B68)/B68*100</f>
        <v>4.7931309605501964</v>
      </c>
      <c r="I82" s="86">
        <f t="shared" ref="I82" si="69">(C82-C68)/C68*100</f>
        <v>5.7587398275733568</v>
      </c>
      <c r="J82" s="86">
        <f t="shared" ref="J82" si="70">(D82-D68)/D68*100</f>
        <v>23.937815803770032</v>
      </c>
      <c r="K82" s="86">
        <f t="shared" ref="K82" si="71">(E82-E68)/E68*100</f>
        <v>12.855372978115041</v>
      </c>
      <c r="L82" s="86">
        <f t="shared" ref="L82" si="72">(F82-F68)/F68*100</f>
        <v>-46.312438623628502</v>
      </c>
    </row>
    <row r="83" spans="1:12" x14ac:dyDescent="0.2">
      <c r="A83" s="91" t="s">
        <v>48</v>
      </c>
      <c r="B83" s="92">
        <v>95379.368745</v>
      </c>
      <c r="C83" s="92">
        <v>78972.555429</v>
      </c>
      <c r="D83" s="92">
        <v>74245.022750000004</v>
      </c>
      <c r="E83" s="107">
        <v>169624.39149499999</v>
      </c>
      <c r="F83" s="107">
        <v>21134.345994999996</v>
      </c>
      <c r="H83" s="86">
        <f t="shared" ref="H83" si="73">(B83-B69)/B69*100</f>
        <v>18.110599533296824</v>
      </c>
      <c r="I83" s="86">
        <f t="shared" ref="I83" si="74">(C83-C69)/C69*100</f>
        <v>18.566821559513635</v>
      </c>
      <c r="J83" s="86">
        <f t="shared" ref="J83" si="75">(D83-D69)/D69*100</f>
        <v>12.535306697244073</v>
      </c>
      <c r="K83" s="86">
        <f t="shared" ref="K83" si="76">(E83-E69)/E69*100</f>
        <v>15.603741068036436</v>
      </c>
      <c r="L83" s="86">
        <f t="shared" ref="L83" si="77">(F83-F69)/F69*100</f>
        <v>42.99854416319365</v>
      </c>
    </row>
    <row r="84" spans="1:12" x14ac:dyDescent="0.2">
      <c r="A84" s="91" t="s">
        <v>49</v>
      </c>
      <c r="B84" s="92">
        <v>110882.447759</v>
      </c>
      <c r="C84" s="92">
        <v>87788.410770000002</v>
      </c>
      <c r="D84" s="92">
        <v>84650.170712000006</v>
      </c>
      <c r="E84" s="107">
        <v>195532.61847099999</v>
      </c>
      <c r="F84" s="107">
        <v>26232.277046999996</v>
      </c>
      <c r="H84" s="86">
        <f t="shared" ref="H84" si="78">(B84-B70)/B70*100</f>
        <v>24.738184131203319</v>
      </c>
      <c r="I84" s="86">
        <f t="shared" ref="I84" si="79">(C84-C70)/C70*100</f>
        <v>22.589377720625276</v>
      </c>
      <c r="J84" s="86">
        <f t="shared" ref="J84" si="80">(D84-D70)/D70*100</f>
        <v>26.426646330325632</v>
      </c>
      <c r="K84" s="86">
        <f t="shared" ref="K84" si="81">(E84-E70)/E70*100</f>
        <v>25.463586626453516</v>
      </c>
      <c r="L84" s="86">
        <f t="shared" ref="L84" si="82">(F84-F70)/F70*100</f>
        <v>19.584481033025504</v>
      </c>
    </row>
    <row r="85" spans="1:12" x14ac:dyDescent="0.2">
      <c r="A85" s="91" t="s">
        <v>50</v>
      </c>
      <c r="B85" s="92">
        <v>114488.118913</v>
      </c>
      <c r="C85" s="92">
        <v>91378.034635000004</v>
      </c>
      <c r="D85" s="92">
        <v>87905.449536999993</v>
      </c>
      <c r="E85" s="107">
        <v>202393.56844999999</v>
      </c>
      <c r="F85" s="107">
        <v>26582.669376000005</v>
      </c>
      <c r="H85" s="86">
        <f t="shared" ref="H85" si="83">(B85-B71)/B71*100</f>
        <v>25.548681539485372</v>
      </c>
      <c r="I85" s="86">
        <f t="shared" ref="I85" si="84">(C85-C71)/C71*100</f>
        <v>23.47728400078163</v>
      </c>
      <c r="J85" s="86">
        <f t="shared" ref="J85" si="85">(D85-D71)/D71*100</f>
        <v>27.526755924874436</v>
      </c>
      <c r="K85" s="86">
        <f t="shared" ref="K85" si="86">(E85-E71)/E71*100</f>
        <v>26.400227818179982</v>
      </c>
      <c r="L85" s="86">
        <f t="shared" ref="L85" si="87">(F85-F71)/F71*100</f>
        <v>19.423106281980932</v>
      </c>
    </row>
    <row r="86" spans="1:12" x14ac:dyDescent="0.2">
      <c r="A86" s="91" t="s">
        <v>51</v>
      </c>
      <c r="B86" s="92">
        <v>112670.570259</v>
      </c>
      <c r="C86" s="92">
        <v>94220.726030999998</v>
      </c>
      <c r="D86" s="92">
        <v>93383.639697000006</v>
      </c>
      <c r="E86" s="107">
        <v>206054.20995600001</v>
      </c>
      <c r="F86" s="107">
        <v>19286.930561999994</v>
      </c>
      <c r="H86" s="86">
        <f t="shared" ref="H86" si="88">(B86-B72)/B72*100</f>
        <v>32.98971099094237</v>
      </c>
      <c r="I86" s="86">
        <f t="shared" ref="I86" si="89">(C86-C72)/C72*100</f>
        <v>34.948837450254629</v>
      </c>
      <c r="J86" s="86">
        <f t="shared" ref="J86" si="90">(D86-D72)/D72*100</f>
        <v>38.107517669895181</v>
      </c>
      <c r="K86" s="86">
        <f t="shared" ref="K86" si="91">(E86-E72)/E72*100</f>
        <v>35.261298193906548</v>
      </c>
      <c r="L86" s="86">
        <f t="shared" ref="L86" si="92">(F86-F72)/F72*100</f>
        <v>12.75843491247795</v>
      </c>
    </row>
    <row r="87" spans="1:12" x14ac:dyDescent="0.2">
      <c r="A87" s="91" t="s">
        <v>52</v>
      </c>
      <c r="B87" s="92">
        <v>124432.647966</v>
      </c>
      <c r="C87" s="92">
        <v>103253.96518000001</v>
      </c>
      <c r="D87" s="92">
        <v>92948.506276</v>
      </c>
      <c r="E87" s="107">
        <v>217381.15424200002</v>
      </c>
      <c r="F87" s="107">
        <v>31484.141690000004</v>
      </c>
      <c r="H87" s="86">
        <f t="shared" ref="H87" si="93">(B87-B73)/B73*100</f>
        <v>29.823405641267829</v>
      </c>
      <c r="I87" s="86">
        <f t="shared" ref="I87" si="94">(C87-C73)/C73*100</f>
        <v>31.384697233798818</v>
      </c>
      <c r="J87" s="86">
        <f t="shared" ref="J87" si="95">(D87-D73)/D73*100</f>
        <v>23.738647532811008</v>
      </c>
      <c r="K87" s="86">
        <f t="shared" ref="K87" si="96">(E87-E73)/E73*100</f>
        <v>27.149939817739373</v>
      </c>
      <c r="L87" s="86">
        <f t="shared" ref="L87" si="97">(F87-F73)/F73*100</f>
        <v>51.871127834008291</v>
      </c>
    </row>
    <row r="88" spans="1:12" x14ac:dyDescent="0.2">
      <c r="A88" s="91"/>
      <c r="B88" s="92"/>
      <c r="C88" s="92"/>
      <c r="D88" s="92"/>
      <c r="E88" s="107"/>
      <c r="F88" s="107"/>
      <c r="H88" s="86"/>
      <c r="I88" s="86"/>
      <c r="J88" s="86"/>
      <c r="K88" s="86"/>
      <c r="L88" s="86"/>
    </row>
    <row r="89" spans="1:12" ht="12.75" x14ac:dyDescent="0.2">
      <c r="A89" s="89" t="s">
        <v>172</v>
      </c>
      <c r="B89" s="110"/>
      <c r="C89" s="110"/>
      <c r="D89" s="110"/>
      <c r="E89" s="110"/>
      <c r="F89" s="110"/>
      <c r="G89" s="90"/>
      <c r="H89" s="90"/>
      <c r="I89" s="90"/>
      <c r="J89" s="90"/>
      <c r="K89" s="90"/>
      <c r="L89" s="90"/>
    </row>
    <row r="90" spans="1:12" x14ac:dyDescent="0.2">
      <c r="A90" s="91" t="s">
        <v>41</v>
      </c>
      <c r="B90" s="92">
        <v>111068.045824</v>
      </c>
      <c r="C90" s="92">
        <v>91136.71154199999</v>
      </c>
      <c r="D90" s="92">
        <v>92507.413180000003</v>
      </c>
      <c r="E90" s="107">
        <v>203575.459004</v>
      </c>
      <c r="F90" s="107">
        <v>18560.632643999998</v>
      </c>
      <c r="G90" s="92"/>
      <c r="H90" s="86">
        <f t="shared" ref="H90:L91" si="98">(B90-B76)/B76*100</f>
        <v>23.85375918099551</v>
      </c>
      <c r="I90" s="86">
        <f t="shared" si="98"/>
        <v>26.212344315611453</v>
      </c>
      <c r="J90" s="86">
        <f t="shared" si="98"/>
        <v>26.622400267940101</v>
      </c>
      <c r="K90" s="86">
        <f t="shared" si="98"/>
        <v>25.096707615454317</v>
      </c>
      <c r="L90" s="86">
        <f t="shared" si="98"/>
        <v>11.68276545171703</v>
      </c>
    </row>
    <row r="91" spans="1:12" x14ac:dyDescent="0.2">
      <c r="A91" s="91" t="s">
        <v>42</v>
      </c>
      <c r="B91" s="92">
        <v>102266.221837</v>
      </c>
      <c r="C91" s="92">
        <v>84229.960741000003</v>
      </c>
      <c r="D91" s="92">
        <v>82451.797070999994</v>
      </c>
      <c r="E91" s="107">
        <v>184718.018908</v>
      </c>
      <c r="F91" s="107">
        <v>19814.424766000011</v>
      </c>
      <c r="G91" s="92"/>
      <c r="H91" s="86">
        <f t="shared" si="98"/>
        <v>16.470614704193874</v>
      </c>
      <c r="I91" s="86">
        <f t="shared" si="98"/>
        <v>17.452990467093151</v>
      </c>
      <c r="J91" s="86">
        <f t="shared" si="98"/>
        <v>18.329054352109715</v>
      </c>
      <c r="K91" s="86">
        <f t="shared" si="98"/>
        <v>17.292894531026107</v>
      </c>
      <c r="L91" s="86">
        <f t="shared" si="98"/>
        <v>9.3256854310513049</v>
      </c>
    </row>
    <row r="92" spans="1:12" x14ac:dyDescent="0.2">
      <c r="A92" s="91" t="s">
        <v>43</v>
      </c>
      <c r="B92" s="92">
        <v>131559.483431</v>
      </c>
      <c r="C92" s="92">
        <v>106864.67800099999</v>
      </c>
      <c r="D92" s="92">
        <v>104911.864403</v>
      </c>
      <c r="E92" s="107">
        <v>236471.34783400001</v>
      </c>
      <c r="F92" s="107">
        <v>26647.619028000001</v>
      </c>
      <c r="G92" s="92"/>
      <c r="H92" s="86">
        <f t="shared" ref="H92" si="99">(B92-B78)/B78*100</f>
        <v>25.023111736697057</v>
      </c>
      <c r="I92" s="86">
        <f t="shared" ref="I92" si="100">(C92-C78)/C78*100</f>
        <v>22.295311347833689</v>
      </c>
      <c r="J92" s="86">
        <f t="shared" ref="J92" si="101">(D92-D78)/D78*100</f>
        <v>29.733630571738729</v>
      </c>
      <c r="K92" s="86">
        <f t="shared" ref="K92" si="102">(E92-E78)/E78*100</f>
        <v>27.070053389177929</v>
      </c>
      <c r="L92" s="86">
        <f t="shared" ref="L92" si="103">(F92-F78)/F78*100</f>
        <v>9.3863916031816927</v>
      </c>
    </row>
    <row r="93" spans="1:12" x14ac:dyDescent="0.2">
      <c r="A93" s="91" t="s">
        <v>44</v>
      </c>
      <c r="B93" s="92">
        <v>127584.725865</v>
      </c>
      <c r="C93" s="92">
        <v>103480.939178</v>
      </c>
      <c r="D93" s="92">
        <v>104105.04405500001</v>
      </c>
      <c r="E93" s="107">
        <v>231689.76991999999</v>
      </c>
      <c r="F93" s="107">
        <v>23479.681809999995</v>
      </c>
      <c r="H93" s="86">
        <f t="shared" ref="H93" si="104">(B93-B79)/B79*100</f>
        <v>20.783520704615821</v>
      </c>
      <c r="I93" s="86">
        <f t="shared" ref="I93" si="105">(C93-C79)/C79*100</f>
        <v>21.635689252372757</v>
      </c>
      <c r="J93" s="86">
        <f t="shared" ref="J93" si="106">(D93-D79)/D79*100</f>
        <v>22.055522222384294</v>
      </c>
      <c r="K93" s="86">
        <f t="shared" ref="K93" si="107">(E93-E79)/E79*100</f>
        <v>21.351773049380352</v>
      </c>
      <c r="L93" s="98">
        <f t="shared" ref="L93" si="108">(F93-F79)/F79*100</f>
        <v>15.448946793122387</v>
      </c>
    </row>
    <row r="94" spans="1:12" x14ac:dyDescent="0.2">
      <c r="A94" s="91" t="s">
        <v>45</v>
      </c>
      <c r="B94" s="92">
        <v>120491.647964</v>
      </c>
      <c r="C94" s="92">
        <v>96145.934086999987</v>
      </c>
      <c r="D94" s="92">
        <v>107793.863986</v>
      </c>
      <c r="E94" s="107">
        <v>228285.51195000001</v>
      </c>
      <c r="F94" s="107">
        <v>12697.783978000007</v>
      </c>
      <c r="H94" s="86">
        <f t="shared" ref="H94" si="109">(B94-B80)/B80*100</f>
        <v>30.419864062243374</v>
      </c>
      <c r="I94" s="86">
        <f t="shared" ref="I94" si="110">(C94-C80)/C80*100</f>
        <v>21.978840890424959</v>
      </c>
      <c r="J94" s="86">
        <f t="shared" ref="J94" si="111">(D94-D80)/D80*100</f>
        <v>37.261671656095707</v>
      </c>
      <c r="K94" s="86">
        <f t="shared" ref="K94" si="112">(E94-E80)/E80*100</f>
        <v>33.563446694837516</v>
      </c>
      <c r="L94" s="86">
        <f t="shared" ref="L94" si="113">(F94-F80)/F80*100</f>
        <v>-8.3578966964579138</v>
      </c>
    </row>
    <row r="95" spans="1:12" x14ac:dyDescent="0.2">
      <c r="A95" s="91" t="s">
        <v>46</v>
      </c>
      <c r="B95" s="101">
        <v>146026.317243</v>
      </c>
      <c r="C95" s="101">
        <v>110550.675258</v>
      </c>
      <c r="D95" s="101">
        <v>124162.83666299999</v>
      </c>
      <c r="E95" s="101">
        <v>270189.15390599996</v>
      </c>
      <c r="F95" s="101">
        <v>21863.480580000003</v>
      </c>
      <c r="H95" s="86">
        <f t="shared" ref="H95" si="114">(B95-B81)/B81*100</f>
        <v>38.654246711777191</v>
      </c>
      <c r="I95" s="86">
        <f t="shared" ref="I95" si="115">(C95-C81)/C81*100</f>
        <v>30.576278823274848</v>
      </c>
      <c r="J95" s="86">
        <f t="shared" ref="J95" si="116">(D95-D81)/D81*100</f>
        <v>49.203195538639207</v>
      </c>
      <c r="K95" s="86">
        <f t="shared" ref="K95" si="117">(E95-E81)/E81*100</f>
        <v>43.310457780394032</v>
      </c>
      <c r="L95" s="86">
        <f t="shared" ref="L95" si="118">(F95-F81)/F81*100</f>
        <v>-1.068415728022958</v>
      </c>
    </row>
    <row r="96" spans="1:12" x14ac:dyDescent="0.2">
      <c r="A96" s="91" t="s">
        <v>47</v>
      </c>
      <c r="B96" s="101">
        <v>134073.87721400001</v>
      </c>
      <c r="C96" s="101">
        <v>102112.15433599999</v>
      </c>
      <c r="D96" s="101">
        <v>118488.809527</v>
      </c>
      <c r="E96" s="101">
        <v>252562.68674100001</v>
      </c>
      <c r="F96" s="101">
        <v>15585.067687000002</v>
      </c>
      <c r="H96" s="86">
        <f t="shared" ref="H96:H97" si="119">(B96-B82)/B82*100</f>
        <v>38.043375984620468</v>
      </c>
      <c r="I96" s="86">
        <f t="shared" ref="I96:I97" si="120">(C96-C82)/C82*100</f>
        <v>33.44160221696653</v>
      </c>
      <c r="J96" s="86">
        <f t="shared" ref="J96:J97" si="121">(D96-D82)/D82*100</f>
        <v>41.793847089411216</v>
      </c>
      <c r="K96" s="86">
        <f t="shared" ref="K96:K97" si="122">(E96-E82)/E82*100</f>
        <v>39.777878887706819</v>
      </c>
      <c r="L96" s="86">
        <f t="shared" ref="L96:L97" si="123">(F96-F82)/F82*100</f>
        <v>14.931457566465896</v>
      </c>
    </row>
    <row r="97" spans="1:12" x14ac:dyDescent="0.2">
      <c r="A97" s="91" t="s">
        <v>48</v>
      </c>
      <c r="B97" s="101">
        <v>141271.16433599999</v>
      </c>
      <c r="C97" s="101">
        <v>106418.881387</v>
      </c>
      <c r="D97" s="101">
        <v>124234.405227</v>
      </c>
      <c r="E97" s="101">
        <v>265505.569563</v>
      </c>
      <c r="F97" s="101">
        <v>17036.759108999991</v>
      </c>
      <c r="H97" s="86">
        <f t="shared" si="119"/>
        <v>48.115012916150945</v>
      </c>
      <c r="I97" s="86">
        <f t="shared" si="120"/>
        <v>34.754258373563111</v>
      </c>
      <c r="J97" s="86">
        <f t="shared" si="121"/>
        <v>67.330281041633853</v>
      </c>
      <c r="K97" s="86">
        <f t="shared" si="122"/>
        <v>56.525584099634806</v>
      </c>
      <c r="L97" s="86">
        <f t="shared" si="123"/>
        <v>-19.388283351514257</v>
      </c>
    </row>
    <row r="98" spans="1:12" x14ac:dyDescent="0.2">
      <c r="A98" s="91" t="s">
        <v>49</v>
      </c>
      <c r="B98" s="101">
        <v>144253.121232</v>
      </c>
      <c r="C98" s="101">
        <v>110454.08502900001</v>
      </c>
      <c r="D98" s="101">
        <v>112415.929174</v>
      </c>
      <c r="E98" s="101">
        <v>256669.05040599999</v>
      </c>
      <c r="F98" s="101">
        <v>31837.192058000001</v>
      </c>
      <c r="H98" s="86">
        <f t="shared" ref="H98" si="124">(B98-B84)/B84*100</f>
        <v>30.095541853053476</v>
      </c>
      <c r="I98" s="86">
        <f t="shared" ref="I98" si="125">(C98-C84)/C84*100</f>
        <v>25.818526682733349</v>
      </c>
      <c r="J98" s="86">
        <f t="shared" ref="J98" si="126">(D98-D84)/D84*100</f>
        <v>32.80059358233985</v>
      </c>
      <c r="K98" s="86">
        <f t="shared" ref="K98" si="127">(E98-E84)/E84*100</f>
        <v>31.266615469616553</v>
      </c>
      <c r="L98" s="86">
        <f t="shared" ref="L98" si="128">(F98-F84)/F84*100</f>
        <v>21.366482981853839</v>
      </c>
    </row>
    <row r="99" spans="1:12" x14ac:dyDescent="0.2">
      <c r="A99" s="91" t="s">
        <v>50</v>
      </c>
      <c r="B99" s="101">
        <v>131586.22029699999</v>
      </c>
      <c r="C99" s="101">
        <v>101180.289661</v>
      </c>
      <c r="D99" s="101">
        <v>113525.118051</v>
      </c>
      <c r="E99" s="101">
        <v>245111.33834799999</v>
      </c>
      <c r="F99" s="101">
        <v>18061.102245999995</v>
      </c>
      <c r="H99" s="86">
        <f t="shared" ref="H99" si="129">(B99-B85)/B85*100</f>
        <v>14.934389302869858</v>
      </c>
      <c r="I99" s="86">
        <f t="shared" ref="I99" si="130">(C99-C85)/C85*100</f>
        <v>10.727145823560422</v>
      </c>
      <c r="J99" s="86">
        <f t="shared" ref="J99" si="131">(D99-D85)/D85*100</f>
        <v>29.1445736856354</v>
      </c>
      <c r="K99" s="86">
        <f t="shared" ref="K99" si="132">(E99-E85)/E85*100</f>
        <v>21.106288221086995</v>
      </c>
      <c r="L99" s="86">
        <f t="shared" ref="L99" si="133">(F99-F85)/F85*100</f>
        <v>-32.056852566107047</v>
      </c>
    </row>
    <row r="100" spans="1:12" x14ac:dyDescent="0.2">
      <c r="A100" s="91" t="s">
        <v>51</v>
      </c>
      <c r="B100" s="101">
        <v>130237.161227</v>
      </c>
      <c r="C100" s="101">
        <v>104076.88323100001</v>
      </c>
      <c r="D100" s="101">
        <v>107932.563507</v>
      </c>
      <c r="E100" s="101">
        <v>238169.72473399999</v>
      </c>
      <c r="F100" s="101">
        <v>22304.597720000005</v>
      </c>
      <c r="H100" s="86">
        <f t="shared" ref="H100" si="134">(B100-B86)/B86*100</f>
        <v>15.591108598828454</v>
      </c>
      <c r="I100" s="86">
        <f t="shared" ref="I100" si="135">(C100-C86)/C86*100</f>
        <v>10.460710307790661</v>
      </c>
      <c r="J100" s="86">
        <f t="shared" ref="J100" si="136">(D100-D86)/D86*100</f>
        <v>15.57973522686264</v>
      </c>
      <c r="K100" s="86">
        <f t="shared" ref="K100" si="137">(E100-E86)/E86*100</f>
        <v>15.585954193732709</v>
      </c>
      <c r="L100" s="86">
        <f t="shared" ref="L100" si="138">(F100-F86)/F86*100</f>
        <v>15.646176296945658</v>
      </c>
    </row>
  </sheetData>
  <mergeCells count="2">
    <mergeCell ref="B4:F4"/>
    <mergeCell ref="H4:L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6"/>
  <sheetViews>
    <sheetView zoomScale="90" zoomScaleNormal="90" workbookViewId="0">
      <pane xSplit="2" ySplit="4" topLeftCell="C29" activePane="bottomRight" state="frozen"/>
      <selection activeCell="C100" sqref="C100"/>
      <selection pane="topRight" activeCell="C100" sqref="C100"/>
      <selection pane="bottomLeft" activeCell="C100" sqref="C100"/>
      <selection pane="bottomRight" activeCell="C100" sqref="C100"/>
    </sheetView>
  </sheetViews>
  <sheetFormatPr defaultRowHeight="12" x14ac:dyDescent="0.2"/>
  <cols>
    <col min="1" max="1" width="5.42578125" style="1" customWidth="1"/>
    <col min="2" max="2" width="24.7109375" style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8" style="1" bestFit="1" customWidth="1"/>
    <col min="9" max="9" width="0.85546875" style="1" customWidth="1"/>
    <col min="10" max="11" width="10" style="1" bestFit="1" customWidth="1"/>
    <col min="12" max="12" width="6.7109375" style="1" bestFit="1" customWidth="1"/>
    <col min="13" max="13" width="9.140625" style="1"/>
    <col min="14" max="14" width="27.140625" style="1" bestFit="1" customWidth="1"/>
    <col min="15" max="17" width="10" style="1" bestFit="1" customWidth="1"/>
    <col min="18" max="19" width="11" style="1" bestFit="1" customWidth="1"/>
    <col min="20" max="16384" width="9.140625" style="1"/>
  </cols>
  <sheetData>
    <row r="1" spans="1:19" ht="15" x14ac:dyDescent="0.2">
      <c r="A1" s="13" t="s">
        <v>133</v>
      </c>
    </row>
    <row r="3" spans="1:19" x14ac:dyDescent="0.2">
      <c r="A3" s="18"/>
      <c r="B3" s="19"/>
      <c r="C3" s="131" t="s">
        <v>130</v>
      </c>
      <c r="D3" s="131"/>
      <c r="E3" s="131"/>
      <c r="F3" s="20"/>
      <c r="G3" s="132" t="s">
        <v>115</v>
      </c>
      <c r="H3" s="132"/>
      <c r="I3" s="21"/>
      <c r="J3" s="131" t="s">
        <v>130</v>
      </c>
      <c r="K3" s="131"/>
      <c r="L3" s="131"/>
    </row>
    <row r="4" spans="1:19" ht="24" x14ac:dyDescent="0.2">
      <c r="A4" s="22" t="s">
        <v>128</v>
      </c>
      <c r="B4" s="23" t="s">
        <v>1</v>
      </c>
      <c r="C4" s="24" t="s">
        <v>183</v>
      </c>
      <c r="D4" s="24" t="s">
        <v>179</v>
      </c>
      <c r="E4" s="24" t="s">
        <v>184</v>
      </c>
      <c r="F4" s="25" t="s">
        <v>125</v>
      </c>
      <c r="G4" s="26" t="s">
        <v>165</v>
      </c>
      <c r="H4" s="27" t="s">
        <v>2</v>
      </c>
      <c r="I4" s="27"/>
      <c r="J4" s="24" t="s">
        <v>185</v>
      </c>
      <c r="K4" s="24" t="s">
        <v>186</v>
      </c>
      <c r="L4" s="25" t="s">
        <v>125</v>
      </c>
    </row>
    <row r="5" spans="1:19" x14ac:dyDescent="0.2">
      <c r="A5" s="59" t="s">
        <v>3</v>
      </c>
      <c r="B5" s="54" t="s">
        <v>137</v>
      </c>
      <c r="C5" s="54">
        <v>16136.736353</v>
      </c>
      <c r="D5" s="54">
        <v>19443.149506999998</v>
      </c>
      <c r="E5" s="54">
        <v>21997.894370999999</v>
      </c>
      <c r="F5" s="55">
        <f>E5/E$37*100</f>
        <v>16.890643318505873</v>
      </c>
      <c r="G5" s="81">
        <f t="shared" ref="G5:G37" si="0">E5-C5</f>
        <v>5861.1580179999983</v>
      </c>
      <c r="H5" s="81">
        <f t="shared" ref="H5:H37" si="1">(G5/C5)*100</f>
        <v>36.321830448139799</v>
      </c>
      <c r="I5" s="57"/>
      <c r="J5" s="54">
        <v>157059.015506</v>
      </c>
      <c r="K5" s="54">
        <v>211753.03459299999</v>
      </c>
      <c r="L5" s="55">
        <f>K5/K$37*100</f>
        <v>14.90779732515534</v>
      </c>
      <c r="N5" s="128"/>
      <c r="O5" s="128"/>
      <c r="P5" s="128"/>
      <c r="Q5" s="128"/>
      <c r="R5" s="128"/>
      <c r="S5" s="128"/>
    </row>
    <row r="6" spans="1:19" x14ac:dyDescent="0.2">
      <c r="A6" s="59" t="s">
        <v>4</v>
      </c>
      <c r="B6" s="54" t="s">
        <v>136</v>
      </c>
      <c r="C6" s="54">
        <v>17258.057132999998</v>
      </c>
      <c r="D6" s="54">
        <v>18414.903198</v>
      </c>
      <c r="E6" s="54">
        <v>18853.262848999999</v>
      </c>
      <c r="F6" s="55">
        <f t="shared" ref="F6:F37" si="2">E6/E$37*100</f>
        <v>14.476100885014876</v>
      </c>
      <c r="G6" s="81">
        <f t="shared" si="0"/>
        <v>1595.2057160000004</v>
      </c>
      <c r="H6" s="81">
        <f t="shared" si="1"/>
        <v>9.2432520283510211</v>
      </c>
      <c r="I6" s="57"/>
      <c r="J6" s="54">
        <v>172041.36546</v>
      </c>
      <c r="K6" s="54">
        <v>192706.918298</v>
      </c>
      <c r="L6" s="55">
        <f t="shared" ref="L6:L37" si="3">K6/K$37*100</f>
        <v>13.566916227026397</v>
      </c>
      <c r="N6" s="128"/>
      <c r="O6" s="128"/>
      <c r="P6" s="128"/>
      <c r="Q6" s="128"/>
      <c r="R6" s="128"/>
      <c r="S6" s="128"/>
    </row>
    <row r="7" spans="1:19" x14ac:dyDescent="0.2">
      <c r="A7" s="59" t="s">
        <v>5</v>
      </c>
      <c r="B7" s="54" t="s">
        <v>138</v>
      </c>
      <c r="C7" s="54">
        <v>13041.429528000001</v>
      </c>
      <c r="D7" s="54">
        <v>13730.300071</v>
      </c>
      <c r="E7" s="54">
        <v>14586.473853</v>
      </c>
      <c r="F7" s="55">
        <f t="shared" si="2"/>
        <v>11.199932273996783</v>
      </c>
      <c r="G7" s="81">
        <f t="shared" si="0"/>
        <v>1545.0443249999989</v>
      </c>
      <c r="H7" s="81">
        <f t="shared" si="1"/>
        <v>11.847200659120864</v>
      </c>
      <c r="I7" s="57"/>
      <c r="J7" s="54">
        <v>127912.48940400001</v>
      </c>
      <c r="K7" s="54">
        <v>152137.54283699999</v>
      </c>
      <c r="L7" s="55">
        <f t="shared" si="3"/>
        <v>10.710758684145487</v>
      </c>
      <c r="N7" s="128"/>
      <c r="O7" s="128"/>
      <c r="P7" s="128"/>
      <c r="Q7" s="128"/>
      <c r="R7" s="128"/>
      <c r="S7" s="128"/>
    </row>
    <row r="8" spans="1:19" x14ac:dyDescent="0.2">
      <c r="A8" s="59" t="s">
        <v>6</v>
      </c>
      <c r="B8" s="54" t="s">
        <v>166</v>
      </c>
      <c r="C8" s="54">
        <v>9023.0076809999991</v>
      </c>
      <c r="D8" s="54">
        <v>9688.3341600000003</v>
      </c>
      <c r="E8" s="54">
        <v>10497.043009999999</v>
      </c>
      <c r="F8" s="55">
        <f t="shared" si="2"/>
        <v>8.059944574270876</v>
      </c>
      <c r="G8" s="81">
        <f t="shared" si="0"/>
        <v>1474.0353290000003</v>
      </c>
      <c r="H8" s="81">
        <f t="shared" si="1"/>
        <v>16.336407782339784</v>
      </c>
      <c r="I8" s="57"/>
      <c r="J8" s="54">
        <v>93612.441560000007</v>
      </c>
      <c r="K8" s="54">
        <v>114173.705389</v>
      </c>
      <c r="L8" s="55">
        <f t="shared" si="3"/>
        <v>8.0380357385323364</v>
      </c>
      <c r="N8" s="128"/>
      <c r="O8" s="128"/>
      <c r="P8" s="128"/>
      <c r="Q8" s="128"/>
      <c r="R8" s="128"/>
      <c r="S8" s="128"/>
    </row>
    <row r="9" spans="1:19" x14ac:dyDescent="0.2">
      <c r="A9" s="59" t="s">
        <v>7</v>
      </c>
      <c r="B9" s="54" t="s">
        <v>139</v>
      </c>
      <c r="C9" s="54">
        <v>6756.7361929999997</v>
      </c>
      <c r="D9" s="54">
        <v>8571.9874199999995</v>
      </c>
      <c r="E9" s="54">
        <v>8893.8152399999999</v>
      </c>
      <c r="F9" s="55">
        <f t="shared" si="2"/>
        <v>6.8289381895374008</v>
      </c>
      <c r="G9" s="81">
        <f t="shared" si="0"/>
        <v>2137.0790470000002</v>
      </c>
      <c r="H9" s="81">
        <f t="shared" si="1"/>
        <v>31.6288661560299</v>
      </c>
      <c r="I9" s="57"/>
      <c r="J9" s="54">
        <v>68863.877703000006</v>
      </c>
      <c r="K9" s="54">
        <v>90332.656262000004</v>
      </c>
      <c r="L9" s="55">
        <f t="shared" si="3"/>
        <v>6.3595826807637996</v>
      </c>
      <c r="N9" s="128"/>
      <c r="O9" s="128"/>
      <c r="P9" s="128"/>
      <c r="Q9" s="128"/>
      <c r="R9" s="128"/>
      <c r="S9" s="128"/>
    </row>
    <row r="10" spans="1:19" x14ac:dyDescent="0.2">
      <c r="A10" s="59" t="s">
        <v>8</v>
      </c>
      <c r="B10" s="54" t="s">
        <v>140</v>
      </c>
      <c r="C10" s="54">
        <v>6786.8385070000004</v>
      </c>
      <c r="D10" s="54">
        <v>7361.887041</v>
      </c>
      <c r="E10" s="54">
        <v>8550.4075830000002</v>
      </c>
      <c r="F10" s="55">
        <f t="shared" si="2"/>
        <v>6.5652594869576903</v>
      </c>
      <c r="G10" s="81">
        <f t="shared" si="0"/>
        <v>1763.5690759999998</v>
      </c>
      <c r="H10" s="81">
        <f t="shared" si="1"/>
        <v>25.985133935057398</v>
      </c>
      <c r="I10" s="57"/>
      <c r="J10" s="54">
        <v>68327.50374</v>
      </c>
      <c r="K10" s="54">
        <v>87516.160692000005</v>
      </c>
      <c r="L10" s="55">
        <f t="shared" si="3"/>
        <v>6.1612962892348166</v>
      </c>
      <c r="N10" s="128"/>
      <c r="O10" s="128"/>
      <c r="P10" s="128"/>
      <c r="Q10" s="128"/>
      <c r="R10" s="128"/>
      <c r="S10" s="128"/>
    </row>
    <row r="11" spans="1:19" x14ac:dyDescent="0.2">
      <c r="A11" s="59" t="s">
        <v>9</v>
      </c>
      <c r="B11" s="54" t="s">
        <v>141</v>
      </c>
      <c r="C11" s="54">
        <v>4517.9703890000001</v>
      </c>
      <c r="D11" s="54">
        <v>5892.0117680000003</v>
      </c>
      <c r="E11" s="54">
        <v>5576.6159200000002</v>
      </c>
      <c r="F11" s="55">
        <f t="shared" si="2"/>
        <v>4.2818930230520786</v>
      </c>
      <c r="G11" s="81">
        <f t="shared" si="0"/>
        <v>1058.6455310000001</v>
      </c>
      <c r="H11" s="81">
        <f t="shared" si="1"/>
        <v>23.431882899841646</v>
      </c>
      <c r="I11" s="57"/>
      <c r="J11" s="54">
        <v>47314.659197000001</v>
      </c>
      <c r="K11" s="54">
        <v>60774.767867000002</v>
      </c>
      <c r="L11" s="55">
        <f t="shared" si="3"/>
        <v>4.2786537797959383</v>
      </c>
      <c r="N11" s="128"/>
      <c r="O11" s="128"/>
      <c r="P11" s="128"/>
      <c r="Q11" s="128"/>
      <c r="R11" s="128"/>
      <c r="S11" s="128"/>
    </row>
    <row r="12" spans="1:19" x14ac:dyDescent="0.2">
      <c r="A12" s="59" t="s">
        <v>10</v>
      </c>
      <c r="B12" s="54" t="s">
        <v>145</v>
      </c>
      <c r="C12" s="54">
        <v>3923.3173459999998</v>
      </c>
      <c r="D12" s="54">
        <v>4989.4152439999998</v>
      </c>
      <c r="E12" s="54">
        <v>4310.2043389999999</v>
      </c>
      <c r="F12" s="55">
        <f t="shared" si="2"/>
        <v>3.3095042139988178</v>
      </c>
      <c r="G12" s="81">
        <f>E12-C12</f>
        <v>386.88699300000007</v>
      </c>
      <c r="H12" s="81">
        <f>(G12/C12)*100</f>
        <v>9.8612209739915357</v>
      </c>
      <c r="I12" s="57"/>
      <c r="J12" s="54">
        <v>34927.818382999998</v>
      </c>
      <c r="K12" s="54">
        <v>51731.433759</v>
      </c>
      <c r="L12" s="55">
        <f t="shared" si="3"/>
        <v>3.6419866723570671</v>
      </c>
      <c r="N12" s="128"/>
      <c r="O12" s="128"/>
      <c r="P12" s="128"/>
      <c r="Q12" s="128"/>
      <c r="R12" s="128"/>
      <c r="S12" s="128"/>
    </row>
    <row r="13" spans="1:19" x14ac:dyDescent="0.2">
      <c r="A13" s="59" t="s">
        <v>11</v>
      </c>
      <c r="B13" s="54" t="s">
        <v>144</v>
      </c>
      <c r="C13" s="54">
        <v>4772.9099500000002</v>
      </c>
      <c r="D13" s="54">
        <v>3766.8337449999999</v>
      </c>
      <c r="E13" s="54">
        <v>4690.1839909999999</v>
      </c>
      <c r="F13" s="55">
        <f t="shared" si="2"/>
        <v>3.6012639916384011</v>
      </c>
      <c r="G13" s="81">
        <f t="shared" si="0"/>
        <v>-82.72595900000033</v>
      </c>
      <c r="H13" s="81">
        <f t="shared" si="1"/>
        <v>-1.7332394674657612</v>
      </c>
      <c r="I13" s="57"/>
      <c r="J13" s="54">
        <v>40058.532402999997</v>
      </c>
      <c r="K13" s="54">
        <v>49998.631943</v>
      </c>
      <c r="L13" s="55">
        <f t="shared" si="3"/>
        <v>3.5199942847285262</v>
      </c>
      <c r="N13" s="128"/>
      <c r="O13" s="128"/>
      <c r="P13" s="128"/>
      <c r="Q13" s="128"/>
      <c r="R13" s="128"/>
      <c r="S13" s="128"/>
    </row>
    <row r="14" spans="1:19" x14ac:dyDescent="0.2">
      <c r="A14" s="59" t="s">
        <v>12</v>
      </c>
      <c r="B14" s="54" t="s">
        <v>167</v>
      </c>
      <c r="C14" s="54">
        <v>3691.2429080000002</v>
      </c>
      <c r="D14" s="54">
        <v>4781.6483449999996</v>
      </c>
      <c r="E14" s="54">
        <v>4635.8200779999997</v>
      </c>
      <c r="F14" s="55">
        <f t="shared" ref="F14:F18" si="4">E14/E$37*100</f>
        <v>3.5595217481129566</v>
      </c>
      <c r="G14" s="81">
        <f t="shared" ref="G14:G18" si="5">E14-C14</f>
        <v>944.57716999999957</v>
      </c>
      <c r="H14" s="81">
        <f t="shared" ref="H14:H18" si="6">(G14/C14)*100</f>
        <v>25.589677882017064</v>
      </c>
      <c r="I14" s="57"/>
      <c r="J14" s="54">
        <v>34214.534469999999</v>
      </c>
      <c r="K14" s="54">
        <v>49603.600940999997</v>
      </c>
      <c r="L14" s="55">
        <f t="shared" si="3"/>
        <v>3.4921833864040313</v>
      </c>
      <c r="M14" s="54"/>
      <c r="N14" s="128"/>
      <c r="O14" s="128"/>
      <c r="P14" s="128"/>
      <c r="Q14" s="128"/>
      <c r="R14" s="128"/>
      <c r="S14" s="128"/>
    </row>
    <row r="15" spans="1:19" x14ac:dyDescent="0.2">
      <c r="A15" s="59" t="s">
        <v>13</v>
      </c>
      <c r="B15" s="54" t="s">
        <v>142</v>
      </c>
      <c r="C15" s="54">
        <v>5128.7033099999999</v>
      </c>
      <c r="D15" s="54">
        <v>5036.6593940000002</v>
      </c>
      <c r="E15" s="54">
        <v>3834.8618849999998</v>
      </c>
      <c r="F15" s="55">
        <f t="shared" si="4"/>
        <v>2.9445220157370713</v>
      </c>
      <c r="G15" s="81">
        <f t="shared" si="5"/>
        <v>-1293.8414250000001</v>
      </c>
      <c r="H15" s="81">
        <f t="shared" si="6"/>
        <v>-25.227457054832055</v>
      </c>
      <c r="I15" s="57"/>
      <c r="J15" s="54">
        <v>41073.346208000003</v>
      </c>
      <c r="K15" s="54">
        <v>48950.059163999998</v>
      </c>
      <c r="L15" s="55">
        <f t="shared" si="3"/>
        <v>3.4461728611061808</v>
      </c>
      <c r="M15" s="54"/>
      <c r="N15" s="128"/>
      <c r="O15" s="128"/>
      <c r="P15" s="128"/>
      <c r="Q15" s="128"/>
      <c r="R15" s="128"/>
      <c r="S15" s="128"/>
    </row>
    <row r="16" spans="1:19" x14ac:dyDescent="0.2">
      <c r="A16" s="59" t="s">
        <v>14</v>
      </c>
      <c r="B16" s="54" t="s">
        <v>143</v>
      </c>
      <c r="C16" s="54">
        <v>3392.2059450000002</v>
      </c>
      <c r="D16" s="54">
        <v>4094.9091579999999</v>
      </c>
      <c r="E16" s="54">
        <v>3829.0252810000002</v>
      </c>
      <c r="F16" s="55">
        <f t="shared" si="4"/>
        <v>2.9400404960655648</v>
      </c>
      <c r="G16" s="81">
        <f t="shared" si="5"/>
        <v>436.81933600000002</v>
      </c>
      <c r="H16" s="81">
        <f t="shared" si="6"/>
        <v>12.877146702836759</v>
      </c>
      <c r="I16" s="81"/>
      <c r="J16" s="125">
        <v>36221.455012999999</v>
      </c>
      <c r="K16" s="125">
        <v>47392.021169</v>
      </c>
      <c r="L16" s="55">
        <f t="shared" si="3"/>
        <v>3.3364841631425621</v>
      </c>
      <c r="N16" s="128"/>
      <c r="O16" s="128"/>
      <c r="P16" s="128"/>
      <c r="Q16" s="128"/>
      <c r="R16" s="128"/>
      <c r="S16" s="128"/>
    </row>
    <row r="17" spans="1:19" x14ac:dyDescent="0.2">
      <c r="A17" s="59" t="s">
        <v>15</v>
      </c>
      <c r="B17" s="54" t="s">
        <v>146</v>
      </c>
      <c r="C17" s="54">
        <v>2665.4989620000001</v>
      </c>
      <c r="D17" s="54">
        <v>5070.0730400000002</v>
      </c>
      <c r="E17" s="54">
        <v>4244.2003590000004</v>
      </c>
      <c r="F17" s="55">
        <f t="shared" si="4"/>
        <v>3.2588243777845167</v>
      </c>
      <c r="G17" s="81">
        <f t="shared" si="5"/>
        <v>1578.7013970000003</v>
      </c>
      <c r="H17" s="81">
        <f t="shared" si="6"/>
        <v>59.227237358046295</v>
      </c>
      <c r="I17" s="57"/>
      <c r="J17" s="54">
        <v>31515.988626999999</v>
      </c>
      <c r="K17" s="54">
        <v>45002.157678000003</v>
      </c>
      <c r="L17" s="55">
        <f t="shared" si="3"/>
        <v>3.1682334430190267</v>
      </c>
      <c r="N17" s="128"/>
      <c r="O17" s="128"/>
      <c r="P17" s="128"/>
      <c r="Q17" s="128"/>
      <c r="R17" s="128"/>
      <c r="S17" s="128"/>
    </row>
    <row r="18" spans="1:19" x14ac:dyDescent="0.2">
      <c r="A18" s="59" t="s">
        <v>16</v>
      </c>
      <c r="B18" s="54" t="s">
        <v>147</v>
      </c>
      <c r="C18" s="54">
        <v>2235.3809190000002</v>
      </c>
      <c r="D18" s="54">
        <v>2164.2218939999998</v>
      </c>
      <c r="E18" s="54">
        <v>2189.5093849999998</v>
      </c>
      <c r="F18" s="55">
        <f t="shared" si="4"/>
        <v>1.6811709994075668</v>
      </c>
      <c r="G18" s="81">
        <f t="shared" si="5"/>
        <v>-45.871534000000338</v>
      </c>
      <c r="H18" s="81">
        <f t="shared" si="6"/>
        <v>-2.0520678874060092</v>
      </c>
      <c r="I18" s="57"/>
      <c r="J18" s="54">
        <v>20433.889949</v>
      </c>
      <c r="K18" s="54">
        <v>26167.660333</v>
      </c>
      <c r="L18" s="55">
        <f t="shared" si="3"/>
        <v>1.842250702416931</v>
      </c>
      <c r="N18" s="128"/>
      <c r="O18" s="128"/>
      <c r="P18" s="128"/>
      <c r="Q18" s="128"/>
      <c r="R18" s="128"/>
      <c r="S18" s="128"/>
    </row>
    <row r="19" spans="1:19" x14ac:dyDescent="0.2">
      <c r="A19" s="59" t="s">
        <v>17</v>
      </c>
      <c r="B19" s="54" t="s">
        <v>151</v>
      </c>
      <c r="C19" s="54">
        <v>948.07660599999997</v>
      </c>
      <c r="D19" s="54">
        <v>2101.391975</v>
      </c>
      <c r="E19" s="54">
        <v>503.773437</v>
      </c>
      <c r="F19" s="55">
        <f t="shared" si="2"/>
        <v>0.38681236004671193</v>
      </c>
      <c r="G19" s="81">
        <f t="shared" si="0"/>
        <v>-444.30316899999997</v>
      </c>
      <c r="H19" s="81">
        <f t="shared" si="1"/>
        <v>-46.863635932811953</v>
      </c>
      <c r="I19" s="57"/>
      <c r="J19" s="54">
        <v>8717.0157720000007</v>
      </c>
      <c r="K19" s="54">
        <v>18069.896755999998</v>
      </c>
      <c r="L19" s="55">
        <f t="shared" si="3"/>
        <v>1.272153473704386</v>
      </c>
      <c r="N19" s="128"/>
      <c r="O19" s="128"/>
      <c r="P19" s="128"/>
      <c r="Q19" s="128"/>
      <c r="R19" s="128"/>
      <c r="S19" s="128"/>
    </row>
    <row r="20" spans="1:19" x14ac:dyDescent="0.2">
      <c r="A20" s="59" t="s">
        <v>18</v>
      </c>
      <c r="B20" s="54" t="s">
        <v>177</v>
      </c>
      <c r="C20" s="54">
        <v>1203.409758</v>
      </c>
      <c r="D20" s="54">
        <v>1113.3269439999999</v>
      </c>
      <c r="E20" s="54">
        <v>1124.274709</v>
      </c>
      <c r="F20" s="55">
        <f t="shared" si="2"/>
        <v>0.86325185408519334</v>
      </c>
      <c r="G20" s="81">
        <f t="shared" si="0"/>
        <v>-79.135048999999981</v>
      </c>
      <c r="H20" s="81">
        <f t="shared" si="1"/>
        <v>-6.5759022206632283</v>
      </c>
      <c r="I20" s="57"/>
      <c r="J20" s="54">
        <v>12908.647493</v>
      </c>
      <c r="K20" s="54">
        <v>16237.028256</v>
      </c>
      <c r="L20" s="55">
        <f t="shared" si="3"/>
        <v>1.1431162102045751</v>
      </c>
      <c r="N20" s="128"/>
      <c r="O20" s="128"/>
      <c r="P20" s="128"/>
      <c r="Q20" s="128"/>
      <c r="R20" s="128"/>
      <c r="S20" s="128"/>
    </row>
    <row r="21" spans="1:19" x14ac:dyDescent="0.2">
      <c r="A21" s="59" t="s">
        <v>19</v>
      </c>
      <c r="B21" s="54" t="s">
        <v>150</v>
      </c>
      <c r="C21" s="54">
        <v>914.08137699999997</v>
      </c>
      <c r="D21" s="54">
        <v>1580.4240520000001</v>
      </c>
      <c r="E21" s="54">
        <v>1031.6441299999999</v>
      </c>
      <c r="F21" s="55">
        <f t="shared" si="2"/>
        <v>0.79212731625950517</v>
      </c>
      <c r="G21" s="81">
        <f t="shared" si="0"/>
        <v>117.56275299999993</v>
      </c>
      <c r="H21" s="81">
        <f t="shared" si="1"/>
        <v>12.861300531670272</v>
      </c>
      <c r="I21" s="57"/>
      <c r="J21" s="54">
        <v>10358.285051999999</v>
      </c>
      <c r="K21" s="54">
        <v>15315.839411000001</v>
      </c>
      <c r="L21" s="55">
        <f t="shared" si="3"/>
        <v>1.0782628463514941</v>
      </c>
      <c r="N21" s="128"/>
      <c r="O21" s="128"/>
      <c r="P21" s="128"/>
      <c r="Q21" s="128"/>
      <c r="R21" s="128"/>
      <c r="S21" s="128"/>
    </row>
    <row r="22" spans="1:19" x14ac:dyDescent="0.2">
      <c r="A22" s="59" t="s">
        <v>20</v>
      </c>
      <c r="B22" s="54" t="s">
        <v>148</v>
      </c>
      <c r="C22" s="54">
        <v>951.46220700000003</v>
      </c>
      <c r="D22" s="54">
        <v>1506.539368</v>
      </c>
      <c r="E22" s="54">
        <v>1080.7182009999999</v>
      </c>
      <c r="F22" s="55">
        <f t="shared" si="2"/>
        <v>0.82980786038198118</v>
      </c>
      <c r="G22" s="81">
        <f t="shared" si="0"/>
        <v>129.25599399999987</v>
      </c>
      <c r="H22" s="81">
        <f t="shared" si="1"/>
        <v>13.584984568914136</v>
      </c>
      <c r="I22" s="57"/>
      <c r="J22" s="54">
        <v>9503.6263029999991</v>
      </c>
      <c r="K22" s="54">
        <v>14943.938013000001</v>
      </c>
      <c r="L22" s="55">
        <f t="shared" si="3"/>
        <v>1.0520803140587116</v>
      </c>
      <c r="N22" s="128"/>
      <c r="O22" s="128"/>
      <c r="P22" s="128"/>
      <c r="Q22" s="128"/>
      <c r="R22" s="128"/>
      <c r="S22" s="128"/>
    </row>
    <row r="23" spans="1:19" x14ac:dyDescent="0.2">
      <c r="A23" s="59" t="s">
        <v>21</v>
      </c>
      <c r="B23" s="54" t="s">
        <v>149</v>
      </c>
      <c r="C23" s="54">
        <v>812.84166400000004</v>
      </c>
      <c r="D23" s="54">
        <v>867.17382499999997</v>
      </c>
      <c r="E23" s="54">
        <v>808.54262400000005</v>
      </c>
      <c r="F23" s="55">
        <f t="shared" si="2"/>
        <v>0.62082328605944592</v>
      </c>
      <c r="G23" s="81">
        <f t="shared" si="0"/>
        <v>-4.2990399999999909</v>
      </c>
      <c r="H23" s="81">
        <f t="shared" si="1"/>
        <v>-0.52889021200566688</v>
      </c>
      <c r="I23" s="57"/>
      <c r="J23" s="54">
        <v>8807.6374840000008</v>
      </c>
      <c r="K23" s="54">
        <v>8509.5773900000004</v>
      </c>
      <c r="L23" s="55">
        <f t="shared" si="3"/>
        <v>0.59908966734136238</v>
      </c>
      <c r="N23" s="128"/>
      <c r="O23" s="128"/>
      <c r="P23" s="128"/>
      <c r="Q23" s="128"/>
      <c r="R23" s="128"/>
      <c r="S23" s="128"/>
    </row>
    <row r="24" spans="1:19" x14ac:dyDescent="0.2">
      <c r="A24" s="59" t="s">
        <v>22</v>
      </c>
      <c r="B24" s="54" t="s">
        <v>156</v>
      </c>
      <c r="C24" s="54">
        <v>586.53856199999996</v>
      </c>
      <c r="D24" s="54">
        <v>781.52450499999998</v>
      </c>
      <c r="E24" s="54">
        <v>345.97058500000003</v>
      </c>
      <c r="F24" s="55">
        <f t="shared" si="2"/>
        <v>0.26564659559569348</v>
      </c>
      <c r="G24" s="81">
        <f t="shared" si="0"/>
        <v>-240.56797699999993</v>
      </c>
      <c r="H24" s="81">
        <f t="shared" si="1"/>
        <v>-41.014861184864422</v>
      </c>
      <c r="I24" s="57"/>
      <c r="J24" s="54">
        <v>4636.4890649999998</v>
      </c>
      <c r="K24" s="54">
        <v>6847.1954310000001</v>
      </c>
      <c r="L24" s="55">
        <f t="shared" si="3"/>
        <v>0.48205496524417718</v>
      </c>
      <c r="N24" s="128"/>
      <c r="O24" s="128"/>
      <c r="P24" s="128"/>
      <c r="Q24" s="128"/>
      <c r="R24" s="128"/>
      <c r="S24" s="128"/>
    </row>
    <row r="25" spans="1:19" x14ac:dyDescent="0.2">
      <c r="A25" s="59" t="s">
        <v>23</v>
      </c>
      <c r="B25" s="54" t="s">
        <v>159</v>
      </c>
      <c r="C25" s="54">
        <v>181.63918100000001</v>
      </c>
      <c r="D25" s="54">
        <v>530.841589</v>
      </c>
      <c r="E25" s="54">
        <v>477.79289199999999</v>
      </c>
      <c r="F25" s="55">
        <f t="shared" si="2"/>
        <v>0.3668637180806017</v>
      </c>
      <c r="G25" s="81">
        <f t="shared" si="0"/>
        <v>296.15371099999999</v>
      </c>
      <c r="H25" s="81">
        <f t="shared" si="1"/>
        <v>163.04505964492319</v>
      </c>
      <c r="I25" s="57"/>
      <c r="J25" s="54">
        <v>3240.6920660000001</v>
      </c>
      <c r="K25" s="54">
        <v>6634.1104859999996</v>
      </c>
      <c r="L25" s="55">
        <f t="shared" si="3"/>
        <v>0.46705339901298948</v>
      </c>
      <c r="N25" s="128"/>
      <c r="O25" s="128"/>
      <c r="P25" s="128"/>
      <c r="Q25" s="128"/>
      <c r="R25" s="128"/>
      <c r="S25" s="128"/>
    </row>
    <row r="26" spans="1:19" x14ac:dyDescent="0.2">
      <c r="A26" s="59" t="s">
        <v>24</v>
      </c>
      <c r="B26" s="54" t="s">
        <v>153</v>
      </c>
      <c r="C26" s="54">
        <v>396.02934900000002</v>
      </c>
      <c r="D26" s="54">
        <v>436.74895199999997</v>
      </c>
      <c r="E26" s="54">
        <v>492.411812</v>
      </c>
      <c r="F26" s="55">
        <f t="shared" si="2"/>
        <v>0.37808856347977282</v>
      </c>
      <c r="G26" s="81">
        <f t="shared" si="0"/>
        <v>96.382462999999973</v>
      </c>
      <c r="H26" s="81">
        <f t="shared" si="1"/>
        <v>24.33720208953503</v>
      </c>
      <c r="I26" s="57"/>
      <c r="J26" s="54">
        <v>4592.6289969999998</v>
      </c>
      <c r="K26" s="54">
        <v>6579.7879210000001</v>
      </c>
      <c r="L26" s="55">
        <f t="shared" si="3"/>
        <v>0.46322899200621814</v>
      </c>
      <c r="N26" s="128"/>
      <c r="O26" s="128"/>
      <c r="P26" s="128"/>
      <c r="Q26" s="128"/>
      <c r="R26" s="128"/>
      <c r="S26" s="128"/>
    </row>
    <row r="27" spans="1:19" x14ac:dyDescent="0.2">
      <c r="A27" s="59" t="s">
        <v>25</v>
      </c>
      <c r="B27" s="54" t="s">
        <v>158</v>
      </c>
      <c r="C27" s="54">
        <v>496.05222600000002</v>
      </c>
      <c r="D27" s="54">
        <v>709.64136800000006</v>
      </c>
      <c r="E27" s="54">
        <v>644.47214399999996</v>
      </c>
      <c r="F27" s="55">
        <f t="shared" si="2"/>
        <v>0.49484504877736218</v>
      </c>
      <c r="G27" s="81">
        <f t="shared" si="0"/>
        <v>148.41991799999994</v>
      </c>
      <c r="H27" s="81">
        <f t="shared" si="1"/>
        <v>29.920220134240449</v>
      </c>
      <c r="I27" s="57"/>
      <c r="J27" s="54">
        <v>3965.2898110000001</v>
      </c>
      <c r="K27" s="54">
        <v>6304.4248340000004</v>
      </c>
      <c r="L27" s="55">
        <f t="shared" si="3"/>
        <v>0.44384293173220485</v>
      </c>
      <c r="N27" s="128"/>
      <c r="O27" s="128"/>
      <c r="P27" s="128"/>
      <c r="Q27" s="128"/>
      <c r="R27" s="128"/>
      <c r="S27" s="128"/>
    </row>
    <row r="28" spans="1:19" x14ac:dyDescent="0.2">
      <c r="A28" s="59" t="s">
        <v>26</v>
      </c>
      <c r="B28" s="54" t="s">
        <v>173</v>
      </c>
      <c r="C28" s="54">
        <v>348.68558999999999</v>
      </c>
      <c r="D28" s="54">
        <v>250.29585499999999</v>
      </c>
      <c r="E28" s="54">
        <v>247.67525699999999</v>
      </c>
      <c r="F28" s="55">
        <f t="shared" si="2"/>
        <v>0.19017249352380189</v>
      </c>
      <c r="G28" s="81">
        <f t="shared" si="0"/>
        <v>-101.010333</v>
      </c>
      <c r="H28" s="81">
        <f t="shared" si="1"/>
        <v>-28.968886554789947</v>
      </c>
      <c r="I28" s="57"/>
      <c r="J28" s="54">
        <v>2493.678171</v>
      </c>
      <c r="K28" s="54">
        <v>5559.6860989999996</v>
      </c>
      <c r="L28" s="55">
        <f t="shared" si="3"/>
        <v>0.39141197534514771</v>
      </c>
      <c r="N28" s="128"/>
      <c r="O28" s="128"/>
      <c r="P28" s="128"/>
      <c r="Q28" s="128"/>
      <c r="R28" s="128"/>
      <c r="S28" s="128"/>
    </row>
    <row r="29" spans="1:19" x14ac:dyDescent="0.2">
      <c r="A29" s="59" t="s">
        <v>27</v>
      </c>
      <c r="B29" s="54" t="s">
        <v>157</v>
      </c>
      <c r="C29" s="54">
        <v>453.23994499999998</v>
      </c>
      <c r="D29" s="54">
        <v>526.82174999999995</v>
      </c>
      <c r="E29" s="54">
        <v>516.40240900000003</v>
      </c>
      <c r="F29" s="55">
        <f t="shared" si="2"/>
        <v>0.39650926366547867</v>
      </c>
      <c r="G29" s="81">
        <f t="shared" si="0"/>
        <v>63.162464000000057</v>
      </c>
      <c r="H29" s="81">
        <f t="shared" si="1"/>
        <v>13.935767289884405</v>
      </c>
      <c r="I29" s="57"/>
      <c r="J29" s="54">
        <v>5477.5530289999997</v>
      </c>
      <c r="K29" s="54">
        <v>5378.2210240000004</v>
      </c>
      <c r="L29" s="55">
        <f t="shared" si="3"/>
        <v>0.37863650525616543</v>
      </c>
      <c r="N29" s="128"/>
      <c r="O29" s="128"/>
      <c r="P29" s="128"/>
      <c r="Q29" s="128"/>
      <c r="R29" s="128"/>
      <c r="S29" s="128"/>
    </row>
    <row r="30" spans="1:19" x14ac:dyDescent="0.2">
      <c r="A30" s="59" t="s">
        <v>28</v>
      </c>
      <c r="B30" s="54" t="s">
        <v>169</v>
      </c>
      <c r="C30" s="54">
        <v>383.44169299999999</v>
      </c>
      <c r="D30" s="54">
        <v>271.25575600000002</v>
      </c>
      <c r="E30" s="54">
        <v>372.02271200000001</v>
      </c>
      <c r="F30" s="55">
        <f t="shared" si="2"/>
        <v>0.28565020036913585</v>
      </c>
      <c r="G30" s="81">
        <f t="shared" si="0"/>
        <v>-11.418980999999974</v>
      </c>
      <c r="H30" s="81">
        <f t="shared" si="1"/>
        <v>-2.9780227889824111</v>
      </c>
      <c r="I30" s="57"/>
      <c r="J30" s="54">
        <v>3653.4029660000001</v>
      </c>
      <c r="K30" s="54">
        <v>4678.7230250000002</v>
      </c>
      <c r="L30" s="55">
        <f t="shared" si="3"/>
        <v>0.32939057865829258</v>
      </c>
      <c r="N30" s="128"/>
      <c r="O30" s="128"/>
      <c r="P30" s="128"/>
      <c r="Q30" s="128"/>
      <c r="R30" s="128"/>
      <c r="S30" s="128"/>
    </row>
    <row r="31" spans="1:19" x14ac:dyDescent="0.2">
      <c r="A31" s="59" t="s">
        <v>29</v>
      </c>
      <c r="B31" s="54" t="s">
        <v>152</v>
      </c>
      <c r="C31" s="54">
        <v>544.58867099999998</v>
      </c>
      <c r="D31" s="54">
        <v>406.86765600000001</v>
      </c>
      <c r="E31" s="54">
        <v>337.17091399999998</v>
      </c>
      <c r="F31" s="55">
        <f t="shared" si="2"/>
        <v>0.25888994417831313</v>
      </c>
      <c r="G31" s="81">
        <f t="shared" si="0"/>
        <v>-207.41775699999999</v>
      </c>
      <c r="H31" s="81">
        <f t="shared" si="1"/>
        <v>-38.087049555975803</v>
      </c>
      <c r="I31" s="57"/>
      <c r="J31" s="54">
        <v>5748.3527139999997</v>
      </c>
      <c r="K31" s="54">
        <v>4532.0661490000002</v>
      </c>
      <c r="L31" s="55">
        <f t="shared" si="3"/>
        <v>0.31906566885026699</v>
      </c>
      <c r="N31" s="128"/>
      <c r="O31" s="128"/>
      <c r="P31" s="128"/>
      <c r="Q31" s="128"/>
      <c r="R31" s="128"/>
      <c r="S31" s="128"/>
    </row>
    <row r="32" spans="1:19" x14ac:dyDescent="0.2">
      <c r="A32" s="59" t="s">
        <v>30</v>
      </c>
      <c r="B32" s="54" t="s">
        <v>155</v>
      </c>
      <c r="C32" s="54">
        <v>302.60507699999999</v>
      </c>
      <c r="D32" s="54">
        <v>420.21433400000001</v>
      </c>
      <c r="E32" s="54">
        <v>383.82803699999999</v>
      </c>
      <c r="F32" s="55">
        <f t="shared" si="2"/>
        <v>0.29471468310876159</v>
      </c>
      <c r="G32" s="81">
        <f t="shared" si="0"/>
        <v>81.22296</v>
      </c>
      <c r="H32" s="81">
        <f t="shared" si="1"/>
        <v>26.841241662313553</v>
      </c>
      <c r="I32" s="57"/>
      <c r="J32" s="54">
        <v>3926.5080990000001</v>
      </c>
      <c r="K32" s="54">
        <v>4149.9089750000003</v>
      </c>
      <c r="L32" s="55">
        <f t="shared" si="3"/>
        <v>0.29216111134394235</v>
      </c>
      <c r="N32" s="128"/>
      <c r="O32" s="128"/>
      <c r="P32" s="128"/>
      <c r="Q32" s="128"/>
      <c r="R32" s="128"/>
      <c r="S32" s="128"/>
    </row>
    <row r="33" spans="1:19" x14ac:dyDescent="0.2">
      <c r="A33" s="59" t="s">
        <v>31</v>
      </c>
      <c r="B33" s="54" t="s">
        <v>180</v>
      </c>
      <c r="C33" s="54">
        <v>375.94844499999999</v>
      </c>
      <c r="D33" s="54">
        <v>292.23746699999998</v>
      </c>
      <c r="E33" s="54">
        <v>271.89895999999999</v>
      </c>
      <c r="F33" s="55">
        <f t="shared" si="2"/>
        <v>0.20877217949037383</v>
      </c>
      <c r="G33" s="81">
        <f t="shared" si="0"/>
        <v>-104.049485</v>
      </c>
      <c r="H33" s="81">
        <f t="shared" si="1"/>
        <v>-27.676530222115964</v>
      </c>
      <c r="I33" s="57"/>
      <c r="J33" s="54">
        <v>3639.7567060000001</v>
      </c>
      <c r="K33" s="54">
        <v>3429.8180710000001</v>
      </c>
      <c r="L33" s="55">
        <f t="shared" si="3"/>
        <v>0.24146540692037624</v>
      </c>
      <c r="N33" s="128"/>
      <c r="O33" s="128"/>
      <c r="P33" s="128"/>
      <c r="Q33" s="128"/>
      <c r="R33" s="128"/>
      <c r="S33" s="128"/>
    </row>
    <row r="34" spans="1:19" x14ac:dyDescent="0.2">
      <c r="A34" s="59" t="s">
        <v>32</v>
      </c>
      <c r="B34" s="54" t="s">
        <v>187</v>
      </c>
      <c r="C34" s="54">
        <v>311.44271400000002</v>
      </c>
      <c r="D34" s="54">
        <v>228.928304</v>
      </c>
      <c r="E34" s="54">
        <v>356.34036099999997</v>
      </c>
      <c r="F34" s="55">
        <f t="shared" si="2"/>
        <v>0.27360882074119225</v>
      </c>
      <c r="G34" s="81">
        <f t="shared" si="0"/>
        <v>44.897646999999949</v>
      </c>
      <c r="H34" s="81">
        <f t="shared" si="1"/>
        <v>14.416020982914999</v>
      </c>
      <c r="I34" s="57"/>
      <c r="J34" s="54">
        <v>1809.136287</v>
      </c>
      <c r="K34" s="54">
        <v>3348.8736469999999</v>
      </c>
      <c r="L34" s="55">
        <f t="shared" si="3"/>
        <v>0.23576677280203748</v>
      </c>
      <c r="N34" s="128"/>
      <c r="O34" s="128"/>
      <c r="P34" s="128"/>
      <c r="Q34" s="128"/>
      <c r="R34" s="128"/>
      <c r="S34" s="128"/>
    </row>
    <row r="35" spans="1:19" x14ac:dyDescent="0.2">
      <c r="A35" s="58"/>
      <c r="B35" s="28" t="s">
        <v>116</v>
      </c>
      <c r="C35" s="51">
        <f>SUM(C5:C34)</f>
        <v>108540.11818899999</v>
      </c>
      <c r="D35" s="51">
        <f t="shared" ref="D35:E35" si="7">SUM(D5:D34)</f>
        <v>125030.56768499999</v>
      </c>
      <c r="E35" s="51">
        <f t="shared" si="7"/>
        <v>125684.25732799998</v>
      </c>
      <c r="F35" s="52">
        <f t="shared" si="2"/>
        <v>96.504143781923773</v>
      </c>
      <c r="G35" s="102">
        <f t="shared" si="0"/>
        <v>17144.139138999992</v>
      </c>
      <c r="H35" s="102">
        <f>(G35/C35)*100</f>
        <v>15.795209573244657</v>
      </c>
      <c r="I35" s="53"/>
      <c r="J35" s="51">
        <f>SUM(J5:J34)</f>
        <v>1067055.6176379998</v>
      </c>
      <c r="K35" s="51">
        <f t="shared" ref="K35" si="8">SUM(K5:K34)</f>
        <v>1358759.4464130001</v>
      </c>
      <c r="L35" s="52">
        <f t="shared" si="3"/>
        <v>95.659127056660793</v>
      </c>
    </row>
    <row r="36" spans="1:19" x14ac:dyDescent="0.2">
      <c r="A36" s="58"/>
      <c r="B36" s="28" t="s">
        <v>33</v>
      </c>
      <c r="C36" s="51">
        <f>C37-C35</f>
        <v>4130.4520700000139</v>
      </c>
      <c r="D36" s="51">
        <f>D37-D35</f>
        <v>6555.6526120000053</v>
      </c>
      <c r="E36" s="51">
        <f>E37-E35</f>
        <v>4552.9038990000263</v>
      </c>
      <c r="F36" s="52">
        <f t="shared" si="2"/>
        <v>3.495856218076216</v>
      </c>
      <c r="G36" s="102">
        <f>E36-C36</f>
        <v>422.45182900001237</v>
      </c>
      <c r="H36" s="102">
        <f>(G36/C36)*100</f>
        <v>10.227738316305192</v>
      </c>
      <c r="I36" s="53"/>
      <c r="J36" s="51">
        <f>J37-J35</f>
        <v>49533.882362000179</v>
      </c>
      <c r="K36" s="51">
        <f>K37-K35</f>
        <v>61658.540056999773</v>
      </c>
      <c r="L36" s="52">
        <f t="shared" si="3"/>
        <v>4.3408729433392068</v>
      </c>
    </row>
    <row r="37" spans="1:19" ht="12.75" thickBot="1" x14ac:dyDescent="0.25">
      <c r="A37" s="31"/>
      <c r="B37" s="32" t="s">
        <v>34</v>
      </c>
      <c r="C37" s="33">
        <v>112670.570259</v>
      </c>
      <c r="D37" s="33">
        <v>131586.22029699999</v>
      </c>
      <c r="E37" s="33">
        <v>130237.161227</v>
      </c>
      <c r="F37" s="36">
        <f t="shared" si="2"/>
        <v>100</v>
      </c>
      <c r="G37" s="34">
        <f t="shared" si="0"/>
        <v>17566.590968000004</v>
      </c>
      <c r="H37" s="34">
        <f t="shared" si="1"/>
        <v>15.591108598828454</v>
      </c>
      <c r="I37" s="35"/>
      <c r="J37" s="33">
        <v>1116589.5</v>
      </c>
      <c r="K37" s="33">
        <v>1420417.9864699999</v>
      </c>
      <c r="L37" s="36">
        <f t="shared" si="3"/>
        <v>100</v>
      </c>
    </row>
    <row r="38" spans="1:19" ht="12.75" thickTop="1" x14ac:dyDescent="0.2"/>
    <row r="39" spans="1:19" x14ac:dyDescent="0.2">
      <c r="A39" s="37" t="s">
        <v>134</v>
      </c>
    </row>
    <row r="41" spans="1:19" x14ac:dyDescent="0.2">
      <c r="A41" s="18"/>
      <c r="B41" s="19"/>
      <c r="C41" s="131" t="s">
        <v>131</v>
      </c>
      <c r="D41" s="131"/>
      <c r="E41" s="131"/>
      <c r="F41" s="20"/>
      <c r="G41" s="132" t="s">
        <v>115</v>
      </c>
      <c r="H41" s="132"/>
      <c r="I41" s="21"/>
      <c r="J41" s="131" t="s">
        <v>131</v>
      </c>
      <c r="K41" s="131"/>
      <c r="L41" s="131"/>
    </row>
    <row r="42" spans="1:19" ht="24" x14ac:dyDescent="0.2">
      <c r="A42" s="38" t="s">
        <v>128</v>
      </c>
      <c r="B42" s="39" t="s">
        <v>1</v>
      </c>
      <c r="C42" s="24" t="s">
        <v>183</v>
      </c>
      <c r="D42" s="24" t="s">
        <v>179</v>
      </c>
      <c r="E42" s="24" t="s">
        <v>184</v>
      </c>
      <c r="F42" s="25" t="s">
        <v>125</v>
      </c>
      <c r="G42" s="26" t="s">
        <v>132</v>
      </c>
      <c r="H42" s="27" t="s">
        <v>2</v>
      </c>
      <c r="I42" s="27"/>
      <c r="J42" s="24" t="s">
        <v>185</v>
      </c>
      <c r="K42" s="24" t="s">
        <v>186</v>
      </c>
      <c r="L42" s="25" t="s">
        <v>125</v>
      </c>
    </row>
    <row r="43" spans="1:19" x14ac:dyDescent="0.2">
      <c r="A43" s="59" t="s">
        <v>3</v>
      </c>
      <c r="B43" s="54" t="s">
        <v>136</v>
      </c>
      <c r="C43" s="54">
        <v>20781.107413999998</v>
      </c>
      <c r="D43" s="54">
        <v>23121.748438999999</v>
      </c>
      <c r="E43" s="54">
        <v>24331.366447</v>
      </c>
      <c r="F43" s="55">
        <f t="shared" ref="F43:F57" si="9">E43/E$75*100</f>
        <v>22.543119200001197</v>
      </c>
      <c r="G43" s="81">
        <f t="shared" ref="G43:G73" si="10">E43-C43</f>
        <v>3550.2590330000021</v>
      </c>
      <c r="H43" s="81">
        <f t="shared" ref="H43:H72" si="11">(G43/C43)*100</f>
        <v>17.084070460115289</v>
      </c>
      <c r="I43" s="57"/>
      <c r="J43" s="54">
        <v>206961.027451</v>
      </c>
      <c r="K43" s="54">
        <v>252549.07633099999</v>
      </c>
      <c r="L43" s="55">
        <f t="shared" ref="L43:L75" si="12">K43/K$75*100</f>
        <v>21.177593146041836</v>
      </c>
      <c r="N43" s="128"/>
      <c r="O43" s="128"/>
      <c r="P43" s="128"/>
      <c r="Q43" s="128"/>
      <c r="R43" s="128"/>
      <c r="S43" s="128"/>
    </row>
    <row r="44" spans="1:19" x14ac:dyDescent="0.2">
      <c r="A44" s="59" t="s">
        <v>4</v>
      </c>
      <c r="B44" s="54" t="s">
        <v>137</v>
      </c>
      <c r="C44" s="54">
        <v>9332.8303209999995</v>
      </c>
      <c r="D44" s="54">
        <v>10763.417135</v>
      </c>
      <c r="E44" s="54">
        <v>10856.02511</v>
      </c>
      <c r="F44" s="55">
        <f t="shared" si="9"/>
        <v>10.058155534586122</v>
      </c>
      <c r="G44" s="81">
        <f t="shared" si="10"/>
        <v>1523.194789000001</v>
      </c>
      <c r="H44" s="81">
        <f t="shared" si="11"/>
        <v>16.320823765247592</v>
      </c>
      <c r="I44" s="57"/>
      <c r="J44" s="54">
        <v>84773.455268000005</v>
      </c>
      <c r="K44" s="54">
        <v>124988.12209999999</v>
      </c>
      <c r="L44" s="55">
        <f t="shared" si="12"/>
        <v>10.480923693628617</v>
      </c>
      <c r="N44" s="128"/>
      <c r="O44" s="128"/>
      <c r="P44" s="128"/>
      <c r="Q44" s="128"/>
      <c r="R44" s="128"/>
      <c r="S44" s="128"/>
    </row>
    <row r="45" spans="1:19" x14ac:dyDescent="0.2">
      <c r="A45" s="59" t="s">
        <v>5</v>
      </c>
      <c r="B45" s="54" t="s">
        <v>143</v>
      </c>
      <c r="C45" s="54">
        <v>6923.7916189999996</v>
      </c>
      <c r="D45" s="54">
        <v>10509.949585</v>
      </c>
      <c r="E45" s="54">
        <v>9059.4179349999995</v>
      </c>
      <c r="F45" s="55">
        <f t="shared" si="9"/>
        <v>8.3935909985242301</v>
      </c>
      <c r="G45" s="81">
        <f t="shared" si="10"/>
        <v>2135.6263159999999</v>
      </c>
      <c r="H45" s="81">
        <f t="shared" si="11"/>
        <v>30.844751452939416</v>
      </c>
      <c r="I45" s="57"/>
      <c r="J45" s="54">
        <v>67718.974275999994</v>
      </c>
      <c r="K45" s="54">
        <v>98066.381051999997</v>
      </c>
      <c r="L45" s="55">
        <f t="shared" si="12"/>
        <v>8.2233914667025729</v>
      </c>
      <c r="N45" s="128"/>
      <c r="O45" s="128"/>
      <c r="P45" s="128"/>
      <c r="Q45" s="128"/>
      <c r="R45" s="128"/>
      <c r="S45" s="128"/>
    </row>
    <row r="46" spans="1:19" x14ac:dyDescent="0.2">
      <c r="A46" s="59" t="s">
        <v>6</v>
      </c>
      <c r="B46" s="54" t="s">
        <v>138</v>
      </c>
      <c r="C46" s="54">
        <v>6688.6830639999998</v>
      </c>
      <c r="D46" s="54">
        <v>10243.097475</v>
      </c>
      <c r="E46" s="54">
        <v>8230.0996840000007</v>
      </c>
      <c r="F46" s="55">
        <f t="shared" si="9"/>
        <v>7.6252239514965607</v>
      </c>
      <c r="G46" s="81">
        <f t="shared" si="10"/>
        <v>1541.4166200000009</v>
      </c>
      <c r="H46" s="81">
        <f t="shared" si="11"/>
        <v>23.045143644139049</v>
      </c>
      <c r="I46" s="57"/>
      <c r="J46" s="54">
        <v>67926.330600000001</v>
      </c>
      <c r="K46" s="54">
        <v>93381.400475999995</v>
      </c>
      <c r="L46" s="55">
        <f t="shared" si="12"/>
        <v>7.8305307444340837</v>
      </c>
      <c r="N46" s="128"/>
      <c r="O46" s="128"/>
      <c r="P46" s="128"/>
      <c r="Q46" s="128"/>
      <c r="R46" s="128"/>
      <c r="S46" s="128"/>
    </row>
    <row r="47" spans="1:19" x14ac:dyDescent="0.2">
      <c r="A47" s="59" t="s">
        <v>7</v>
      </c>
      <c r="B47" s="54" t="s">
        <v>166</v>
      </c>
      <c r="C47" s="54">
        <v>7641.3791090000004</v>
      </c>
      <c r="D47" s="54">
        <v>7707.1049210000001</v>
      </c>
      <c r="E47" s="54">
        <v>8166.4922239999996</v>
      </c>
      <c r="F47" s="55">
        <f t="shared" si="9"/>
        <v>7.5662913569826946</v>
      </c>
      <c r="G47" s="81">
        <f t="shared" si="10"/>
        <v>525.1131149999992</v>
      </c>
      <c r="H47" s="81">
        <f t="shared" si="11"/>
        <v>6.8719678412699352</v>
      </c>
      <c r="I47" s="57"/>
      <c r="J47" s="54">
        <v>70153.475907</v>
      </c>
      <c r="K47" s="54">
        <v>81966.591654000003</v>
      </c>
      <c r="L47" s="55">
        <f t="shared" si="12"/>
        <v>6.8733378669779244</v>
      </c>
      <c r="N47" s="128"/>
      <c r="O47" s="128"/>
      <c r="P47" s="128"/>
      <c r="Q47" s="128"/>
      <c r="R47" s="128"/>
      <c r="S47" s="128"/>
    </row>
    <row r="48" spans="1:19" x14ac:dyDescent="0.2">
      <c r="A48" s="59" t="s">
        <v>8</v>
      </c>
      <c r="B48" s="54" t="s">
        <v>139</v>
      </c>
      <c r="C48" s="54">
        <v>6421.0956699999997</v>
      </c>
      <c r="D48" s="54">
        <v>7350.2422040000001</v>
      </c>
      <c r="E48" s="54">
        <v>7040.7485809999998</v>
      </c>
      <c r="F48" s="55">
        <f t="shared" si="9"/>
        <v>6.523284866242772</v>
      </c>
      <c r="G48" s="81">
        <f t="shared" si="10"/>
        <v>619.65291100000013</v>
      </c>
      <c r="H48" s="81">
        <f t="shared" si="11"/>
        <v>9.6502675375961218</v>
      </c>
      <c r="I48" s="57"/>
      <c r="J48" s="54">
        <v>66841.650229000006</v>
      </c>
      <c r="K48" s="54">
        <v>76528.130411999999</v>
      </c>
      <c r="L48" s="55">
        <f t="shared" si="12"/>
        <v>6.4172937539016885</v>
      </c>
      <c r="N48" s="128"/>
      <c r="O48" s="128"/>
      <c r="P48" s="128"/>
      <c r="Q48" s="128"/>
      <c r="R48" s="128"/>
      <c r="S48" s="128"/>
    </row>
    <row r="49" spans="1:19" x14ac:dyDescent="0.2">
      <c r="A49" s="59" t="s">
        <v>9</v>
      </c>
      <c r="B49" s="54" t="s">
        <v>145</v>
      </c>
      <c r="C49" s="54">
        <v>5904.4082840000001</v>
      </c>
      <c r="D49" s="54">
        <v>5348.4982630000004</v>
      </c>
      <c r="E49" s="54">
        <v>5507.1470630000003</v>
      </c>
      <c r="F49" s="55">
        <f t="shared" si="9"/>
        <v>5.1023962408183081</v>
      </c>
      <c r="G49" s="81">
        <f t="shared" si="10"/>
        <v>-397.26122099999975</v>
      </c>
      <c r="H49" s="81">
        <f t="shared" si="11"/>
        <v>-6.7282139359588999</v>
      </c>
      <c r="I49" s="57"/>
      <c r="J49" s="54">
        <v>49931.431679000001</v>
      </c>
      <c r="K49" s="54">
        <v>68525.620137000005</v>
      </c>
      <c r="L49" s="55">
        <f t="shared" si="12"/>
        <v>5.7462403918658254</v>
      </c>
      <c r="N49" s="128"/>
      <c r="O49" s="128"/>
      <c r="P49" s="128"/>
      <c r="Q49" s="128"/>
      <c r="R49" s="128"/>
      <c r="S49" s="128"/>
    </row>
    <row r="50" spans="1:19" x14ac:dyDescent="0.2">
      <c r="A50" s="59" t="s">
        <v>10</v>
      </c>
      <c r="B50" s="54" t="s">
        <v>167</v>
      </c>
      <c r="C50" s="54">
        <v>5474.0901260000001</v>
      </c>
      <c r="D50" s="54">
        <v>5590.1165369999999</v>
      </c>
      <c r="E50" s="54">
        <v>4971.6051989999996</v>
      </c>
      <c r="F50" s="55">
        <f t="shared" si="9"/>
        <v>4.6062143225918701</v>
      </c>
      <c r="G50" s="81">
        <f t="shared" si="10"/>
        <v>-502.48492700000043</v>
      </c>
      <c r="H50" s="81">
        <f t="shared" si="11"/>
        <v>-9.1793323718470408</v>
      </c>
      <c r="I50" s="57"/>
      <c r="J50" s="54">
        <v>45272.170445999996</v>
      </c>
      <c r="K50" s="54">
        <v>54842.591547000004</v>
      </c>
      <c r="L50" s="55">
        <f t="shared" si="12"/>
        <v>4.5988451343005572</v>
      </c>
      <c r="N50" s="128"/>
      <c r="O50" s="128"/>
      <c r="P50" s="128"/>
      <c r="Q50" s="128"/>
      <c r="R50" s="128"/>
      <c r="S50" s="128"/>
    </row>
    <row r="51" spans="1:19" x14ac:dyDescent="0.2">
      <c r="A51" s="59" t="s">
        <v>11</v>
      </c>
      <c r="B51" s="54" t="s">
        <v>141</v>
      </c>
      <c r="C51" s="54">
        <v>4670.8244930000001</v>
      </c>
      <c r="D51" s="54">
        <v>4338.1793879999996</v>
      </c>
      <c r="E51" s="54">
        <v>4240.2365710000004</v>
      </c>
      <c r="F51" s="55">
        <f t="shared" si="9"/>
        <v>3.9285980367963727</v>
      </c>
      <c r="G51" s="81">
        <f t="shared" si="10"/>
        <v>-430.58792199999971</v>
      </c>
      <c r="H51" s="81">
        <f t="shared" si="11"/>
        <v>-9.2186705504629138</v>
      </c>
      <c r="I51" s="57"/>
      <c r="J51" s="54">
        <v>40918.873105999999</v>
      </c>
      <c r="K51" s="54">
        <v>51643.366293999999</v>
      </c>
      <c r="L51" s="55">
        <f t="shared" si="12"/>
        <v>4.3305729561763391</v>
      </c>
      <c r="N51" s="128"/>
      <c r="O51" s="128"/>
      <c r="P51" s="128"/>
      <c r="Q51" s="128"/>
      <c r="R51" s="128"/>
      <c r="S51" s="128"/>
    </row>
    <row r="52" spans="1:19" x14ac:dyDescent="0.2">
      <c r="A52" s="59" t="s">
        <v>12</v>
      </c>
      <c r="B52" s="54" t="s">
        <v>146</v>
      </c>
      <c r="C52" s="54">
        <v>1509.7932109999999</v>
      </c>
      <c r="D52" s="54">
        <v>3563.9596259999998</v>
      </c>
      <c r="E52" s="54">
        <v>3910.51226</v>
      </c>
      <c r="F52" s="55">
        <f t="shared" si="9"/>
        <v>3.6231069965704861</v>
      </c>
      <c r="G52" s="81">
        <f t="shared" si="10"/>
        <v>2400.7190490000003</v>
      </c>
      <c r="H52" s="81">
        <f t="shared" si="11"/>
        <v>159.00979230194727</v>
      </c>
      <c r="I52" s="57"/>
      <c r="J52" s="54">
        <v>20097.774977000001</v>
      </c>
      <c r="K52" s="54">
        <v>36135.184204999998</v>
      </c>
      <c r="L52" s="55">
        <f t="shared" si="12"/>
        <v>3.0301287989974455</v>
      </c>
      <c r="N52" s="128"/>
      <c r="O52" s="128"/>
      <c r="P52" s="128"/>
      <c r="Q52" s="128"/>
      <c r="R52" s="128"/>
      <c r="S52" s="128"/>
    </row>
    <row r="53" spans="1:19" x14ac:dyDescent="0.2">
      <c r="A53" s="59" t="s">
        <v>13</v>
      </c>
      <c r="B53" s="1" t="s">
        <v>153</v>
      </c>
      <c r="C53" s="54">
        <v>1420.2377980000001</v>
      </c>
      <c r="D53" s="54">
        <v>5849.6019930000002</v>
      </c>
      <c r="E53" s="54">
        <v>2928.956107</v>
      </c>
      <c r="F53" s="55">
        <f t="shared" si="9"/>
        <v>2.7136908564300355</v>
      </c>
      <c r="G53" s="81">
        <f t="shared" si="10"/>
        <v>1508.7183089999999</v>
      </c>
      <c r="H53" s="81">
        <f t="shared" si="11"/>
        <v>106.22997860813163</v>
      </c>
      <c r="I53" s="57"/>
      <c r="J53" s="54">
        <v>11609.141709</v>
      </c>
      <c r="K53" s="54">
        <v>35149.988771999997</v>
      </c>
      <c r="L53" s="55">
        <f t="shared" si="12"/>
        <v>2.9475148835061553</v>
      </c>
      <c r="N53" s="128"/>
      <c r="O53" s="128"/>
      <c r="P53" s="128"/>
      <c r="Q53" s="128"/>
      <c r="R53" s="128"/>
      <c r="S53" s="128"/>
    </row>
    <row r="54" spans="1:19" x14ac:dyDescent="0.2">
      <c r="A54" s="59" t="s">
        <v>14</v>
      </c>
      <c r="B54" s="54" t="s">
        <v>142</v>
      </c>
      <c r="C54" s="54">
        <v>2776.1472250000002</v>
      </c>
      <c r="D54" s="54">
        <v>2212.4835069999999</v>
      </c>
      <c r="E54" s="54">
        <v>2370.0018439999999</v>
      </c>
      <c r="F54" s="55">
        <f t="shared" si="9"/>
        <v>2.1958172464293342</v>
      </c>
      <c r="G54" s="81">
        <f t="shared" si="10"/>
        <v>-406.14538100000027</v>
      </c>
      <c r="H54" s="81">
        <f t="shared" si="11"/>
        <v>-14.629821406535823</v>
      </c>
      <c r="I54" s="57"/>
      <c r="J54" s="54">
        <v>21337.756570000001</v>
      </c>
      <c r="K54" s="54">
        <v>29446.215511999999</v>
      </c>
      <c r="L54" s="55">
        <f t="shared" si="12"/>
        <v>2.4692229362442379</v>
      </c>
      <c r="N54" s="128"/>
      <c r="O54" s="128"/>
      <c r="P54" s="128"/>
      <c r="Q54" s="128"/>
      <c r="R54" s="128"/>
      <c r="S54" s="128"/>
    </row>
    <row r="55" spans="1:19" x14ac:dyDescent="0.2">
      <c r="A55" s="59" t="s">
        <v>15</v>
      </c>
      <c r="B55" s="54" t="s">
        <v>144</v>
      </c>
      <c r="C55" s="54">
        <v>2238.363484</v>
      </c>
      <c r="D55" s="54">
        <v>2256.3526670000001</v>
      </c>
      <c r="E55" s="54">
        <v>2226.802592</v>
      </c>
      <c r="F55" s="55">
        <f t="shared" si="9"/>
        <v>2.0631425027309578</v>
      </c>
      <c r="G55" s="81">
        <f t="shared" si="10"/>
        <v>-11.560891999999967</v>
      </c>
      <c r="H55" s="81">
        <f t="shared" si="11"/>
        <v>-0.51648859010782389</v>
      </c>
      <c r="I55" s="57"/>
      <c r="J55" s="54">
        <v>22177.470044999998</v>
      </c>
      <c r="K55" s="54">
        <v>29162.158334</v>
      </c>
      <c r="L55" s="55">
        <f t="shared" si="12"/>
        <v>2.4454032199606095</v>
      </c>
      <c r="N55" s="128"/>
      <c r="O55" s="128"/>
      <c r="P55" s="128"/>
      <c r="Q55" s="128"/>
      <c r="R55" s="128"/>
      <c r="S55" s="128"/>
    </row>
    <row r="56" spans="1:19" x14ac:dyDescent="0.2">
      <c r="A56" s="59" t="s">
        <v>16</v>
      </c>
      <c r="B56" s="54" t="s">
        <v>148</v>
      </c>
      <c r="C56" s="54">
        <v>1286.0356019999999</v>
      </c>
      <c r="D56" s="54">
        <v>1679.5776430000001</v>
      </c>
      <c r="E56" s="54">
        <v>1900.1128140000001</v>
      </c>
      <c r="F56" s="55">
        <f t="shared" si="9"/>
        <v>1.7604629708223023</v>
      </c>
      <c r="G56" s="81">
        <f t="shared" si="10"/>
        <v>614.07721200000015</v>
      </c>
      <c r="H56" s="81">
        <f t="shared" si="11"/>
        <v>47.749627696543364</v>
      </c>
      <c r="I56" s="57"/>
      <c r="J56" s="54">
        <v>10915.72474</v>
      </c>
      <c r="K56" s="54">
        <v>20594.515520000001</v>
      </c>
      <c r="L56" s="55">
        <f t="shared" si="12"/>
        <v>1.7269604666887806</v>
      </c>
      <c r="N56" s="128"/>
      <c r="O56" s="128"/>
      <c r="P56" s="128"/>
      <c r="Q56" s="128"/>
      <c r="R56" s="128"/>
      <c r="S56" s="128"/>
    </row>
    <row r="57" spans="1:19" x14ac:dyDescent="0.2">
      <c r="A57" s="59" t="s">
        <v>17</v>
      </c>
      <c r="B57" s="54" t="s">
        <v>140</v>
      </c>
      <c r="C57" s="54">
        <v>1510.126188</v>
      </c>
      <c r="D57" s="54">
        <v>1179.186794</v>
      </c>
      <c r="E57" s="54">
        <v>1409.2110299999999</v>
      </c>
      <c r="F57" s="55">
        <f t="shared" si="9"/>
        <v>1.3056402852032742</v>
      </c>
      <c r="G57" s="81">
        <f t="shared" si="10"/>
        <v>-100.91515800000002</v>
      </c>
      <c r="H57" s="81">
        <f t="shared" si="11"/>
        <v>-6.6825645963832541</v>
      </c>
      <c r="I57" s="57"/>
      <c r="J57" s="54">
        <v>15888.178569</v>
      </c>
      <c r="K57" s="54">
        <v>16419.443822000001</v>
      </c>
      <c r="L57" s="55">
        <f t="shared" si="12"/>
        <v>1.3768583358066457</v>
      </c>
      <c r="N57" s="128"/>
      <c r="O57" s="128"/>
      <c r="P57" s="128"/>
      <c r="Q57" s="128"/>
      <c r="R57" s="128"/>
      <c r="S57" s="128"/>
    </row>
    <row r="58" spans="1:19" x14ac:dyDescent="0.2">
      <c r="A58" s="59" t="s">
        <v>18</v>
      </c>
      <c r="B58" s="54" t="s">
        <v>147</v>
      </c>
      <c r="C58" s="54">
        <v>909.25211100000001</v>
      </c>
      <c r="D58" s="54">
        <v>1191.5480170000001</v>
      </c>
      <c r="E58" s="54">
        <v>1036.6027610000001</v>
      </c>
      <c r="F58" s="55">
        <f t="shared" ref="F58:F59" si="13">E58/E$75*100</f>
        <v>0.96041706721138975</v>
      </c>
      <c r="G58" s="81">
        <f t="shared" si="10"/>
        <v>127.35065000000009</v>
      </c>
      <c r="H58" s="81">
        <f t="shared" si="11"/>
        <v>14.006087911078833</v>
      </c>
      <c r="I58" s="81"/>
      <c r="J58" s="125">
        <v>8991.7908200000002</v>
      </c>
      <c r="K58" s="125">
        <v>12272.346976000001</v>
      </c>
      <c r="L58" s="55">
        <f t="shared" si="12"/>
        <v>1.0291020461470708</v>
      </c>
      <c r="N58" s="128"/>
      <c r="O58" s="128"/>
      <c r="P58" s="128"/>
      <c r="Q58" s="128"/>
      <c r="R58" s="128"/>
      <c r="S58" s="128"/>
    </row>
    <row r="59" spans="1:19" x14ac:dyDescent="0.2">
      <c r="A59" s="59" t="s">
        <v>19</v>
      </c>
      <c r="B59" s="54" t="s">
        <v>155</v>
      </c>
      <c r="C59" s="54">
        <v>1285.146107</v>
      </c>
      <c r="D59" s="54">
        <v>1051.379424</v>
      </c>
      <c r="E59" s="54">
        <v>1361.9007079999999</v>
      </c>
      <c r="F59" s="55">
        <f t="shared" si="13"/>
        <v>1.2618070615099153</v>
      </c>
      <c r="G59" s="81">
        <f t="shared" si="10"/>
        <v>76.754600999999866</v>
      </c>
      <c r="H59" s="81">
        <f t="shared" si="11"/>
        <v>5.9724416221571186</v>
      </c>
      <c r="I59" s="57"/>
      <c r="J59" s="54">
        <v>10721.395023999999</v>
      </c>
      <c r="K59" s="54">
        <v>10856.701313</v>
      </c>
      <c r="L59" s="55">
        <f t="shared" si="12"/>
        <v>0.91039257262407192</v>
      </c>
      <c r="N59" s="128"/>
      <c r="O59" s="128"/>
      <c r="P59" s="128"/>
      <c r="Q59" s="128"/>
      <c r="R59" s="128"/>
      <c r="S59" s="128"/>
    </row>
    <row r="60" spans="1:19" x14ac:dyDescent="0.2">
      <c r="A60" s="59" t="s">
        <v>20</v>
      </c>
      <c r="B60" s="54" t="s">
        <v>154</v>
      </c>
      <c r="C60" s="54">
        <v>257.06549200000001</v>
      </c>
      <c r="D60" s="54">
        <v>688.44708300000002</v>
      </c>
      <c r="E60" s="54">
        <v>716.96399899999994</v>
      </c>
      <c r="F60" s="55">
        <f t="shared" ref="F60:F73" si="14">E60/E$75*100</f>
        <v>0.66427033297833338</v>
      </c>
      <c r="G60" s="81">
        <f t="shared" si="10"/>
        <v>459.89850699999994</v>
      </c>
      <c r="H60" s="81">
        <f t="shared" si="11"/>
        <v>178.90324501430942</v>
      </c>
      <c r="I60" s="57"/>
      <c r="J60" s="54">
        <v>4653.1607359999998</v>
      </c>
      <c r="K60" s="54">
        <v>9546.1463719999992</v>
      </c>
      <c r="L60" s="55">
        <f t="shared" si="12"/>
        <v>0.80049551919095241</v>
      </c>
      <c r="N60" s="128"/>
      <c r="O60" s="128"/>
      <c r="P60" s="128"/>
      <c r="Q60" s="128"/>
      <c r="R60" s="128"/>
      <c r="S60" s="128"/>
    </row>
    <row r="61" spans="1:19" x14ac:dyDescent="0.2">
      <c r="A61" s="59" t="s">
        <v>21</v>
      </c>
      <c r="B61" s="54" t="s">
        <v>162</v>
      </c>
      <c r="C61" s="54">
        <v>520.59752800000001</v>
      </c>
      <c r="D61" s="54">
        <v>722.33256700000004</v>
      </c>
      <c r="E61" s="54">
        <v>728.30884500000002</v>
      </c>
      <c r="F61" s="55">
        <f t="shared" si="14"/>
        <v>0.67478138324099501</v>
      </c>
      <c r="G61" s="81">
        <f t="shared" si="10"/>
        <v>207.71131700000001</v>
      </c>
      <c r="H61" s="81">
        <f t="shared" si="11"/>
        <v>39.898636821802199</v>
      </c>
      <c r="I61" s="57"/>
      <c r="J61" s="54">
        <v>6333.4172019999996</v>
      </c>
      <c r="K61" s="54">
        <v>7662.2071729999998</v>
      </c>
      <c r="L61" s="55">
        <f t="shared" si="12"/>
        <v>0.64251712367304104</v>
      </c>
      <c r="N61" s="128"/>
      <c r="O61" s="128"/>
      <c r="P61" s="128"/>
      <c r="Q61" s="128"/>
      <c r="R61" s="128"/>
      <c r="S61" s="128"/>
    </row>
    <row r="62" spans="1:19" x14ac:dyDescent="0.2">
      <c r="A62" s="59" t="s">
        <v>22</v>
      </c>
      <c r="B62" s="54" t="s">
        <v>149</v>
      </c>
      <c r="C62" s="54">
        <v>722.38721799999996</v>
      </c>
      <c r="D62" s="54">
        <v>684.72626000000002</v>
      </c>
      <c r="E62" s="54">
        <v>704.93548099999998</v>
      </c>
      <c r="F62" s="55">
        <f t="shared" si="14"/>
        <v>0.65312585756779618</v>
      </c>
      <c r="G62" s="81">
        <f t="shared" si="10"/>
        <v>-17.45173699999998</v>
      </c>
      <c r="H62" s="81">
        <f t="shared" si="11"/>
        <v>-2.4158424408888117</v>
      </c>
      <c r="I62" s="57"/>
      <c r="J62" s="54">
        <v>6751.5332420000004</v>
      </c>
      <c r="K62" s="54">
        <v>7587.6455429999996</v>
      </c>
      <c r="L62" s="55">
        <f t="shared" si="12"/>
        <v>0.63626473151470986</v>
      </c>
      <c r="N62" s="128"/>
      <c r="O62" s="128"/>
      <c r="P62" s="128"/>
      <c r="Q62" s="128"/>
      <c r="R62" s="128"/>
      <c r="S62" s="128"/>
    </row>
    <row r="63" spans="1:19" x14ac:dyDescent="0.2">
      <c r="A63" s="59" t="s">
        <v>23</v>
      </c>
      <c r="B63" s="54" t="s">
        <v>160</v>
      </c>
      <c r="C63" s="54">
        <v>661.78265499999998</v>
      </c>
      <c r="D63" s="54">
        <v>582.97599500000001</v>
      </c>
      <c r="E63" s="54">
        <v>650.49899700000003</v>
      </c>
      <c r="F63" s="55">
        <f t="shared" si="14"/>
        <v>0.60269021309570925</v>
      </c>
      <c r="G63" s="81">
        <f t="shared" si="10"/>
        <v>-11.283657999999946</v>
      </c>
      <c r="H63" s="81">
        <f t="shared" si="11"/>
        <v>-1.7050398517924206</v>
      </c>
      <c r="I63" s="57"/>
      <c r="J63" s="54">
        <v>7023.3703310000001</v>
      </c>
      <c r="K63" s="54">
        <v>7374.9577140000001</v>
      </c>
      <c r="L63" s="55">
        <f t="shared" si="12"/>
        <v>0.61842971752410825</v>
      </c>
      <c r="N63" s="128"/>
      <c r="O63" s="128"/>
      <c r="P63" s="128"/>
      <c r="Q63" s="128"/>
      <c r="R63" s="128"/>
      <c r="S63" s="128"/>
    </row>
    <row r="64" spans="1:19" x14ac:dyDescent="0.2">
      <c r="A64" s="59" t="s">
        <v>24</v>
      </c>
      <c r="B64" s="54" t="s">
        <v>156</v>
      </c>
      <c r="C64" s="54">
        <v>59.338253000000002</v>
      </c>
      <c r="D64" s="54">
        <v>563.60601999999994</v>
      </c>
      <c r="E64" s="54">
        <v>582.38183500000002</v>
      </c>
      <c r="F64" s="55">
        <f t="shared" si="14"/>
        <v>0.53957935962692993</v>
      </c>
      <c r="G64" s="81">
        <f t="shared" si="10"/>
        <v>523.04358200000001</v>
      </c>
      <c r="H64" s="81">
        <f t="shared" si="11"/>
        <v>881.4610399803986</v>
      </c>
      <c r="I64" s="57"/>
      <c r="J64" s="54">
        <v>1773.9906289999999</v>
      </c>
      <c r="K64" s="54">
        <v>5561.8548520000004</v>
      </c>
      <c r="L64" s="55">
        <f t="shared" si="12"/>
        <v>0.46639132838727632</v>
      </c>
      <c r="N64" s="128"/>
      <c r="O64" s="128"/>
      <c r="P64" s="128"/>
      <c r="Q64" s="128"/>
      <c r="R64" s="128"/>
      <c r="S64" s="128"/>
    </row>
    <row r="65" spans="1:19" x14ac:dyDescent="0.2">
      <c r="A65" s="59" t="s">
        <v>25</v>
      </c>
      <c r="B65" s="54" t="s">
        <v>152</v>
      </c>
      <c r="C65" s="54">
        <v>396.37088399999999</v>
      </c>
      <c r="D65" s="54">
        <v>578.58707800000002</v>
      </c>
      <c r="E65" s="54">
        <v>646.75691900000004</v>
      </c>
      <c r="F65" s="55">
        <f t="shared" si="14"/>
        <v>0.599223161189954</v>
      </c>
      <c r="G65" s="81">
        <f t="shared" si="10"/>
        <v>250.38603500000005</v>
      </c>
      <c r="H65" s="81">
        <f t="shared" si="11"/>
        <v>63.169633569755355</v>
      </c>
      <c r="I65" s="57"/>
      <c r="J65" s="54">
        <v>3269.7230749999999</v>
      </c>
      <c r="K65" s="54">
        <v>5209.1552009999996</v>
      </c>
      <c r="L65" s="55">
        <f t="shared" si="12"/>
        <v>0.43681557297315088</v>
      </c>
      <c r="N65" s="128"/>
      <c r="O65" s="128"/>
      <c r="P65" s="128"/>
      <c r="Q65" s="128"/>
      <c r="R65" s="128"/>
      <c r="S65" s="128"/>
    </row>
    <row r="66" spans="1:19" x14ac:dyDescent="0.2">
      <c r="A66" s="59" t="s">
        <v>26</v>
      </c>
      <c r="B66" s="54" t="s">
        <v>175</v>
      </c>
      <c r="C66" s="54">
        <v>282.54735499999998</v>
      </c>
      <c r="D66" s="54">
        <v>258.81464099999999</v>
      </c>
      <c r="E66" s="54">
        <v>433.75581099999999</v>
      </c>
      <c r="F66" s="55">
        <f t="shared" si="14"/>
        <v>0.40187668754098349</v>
      </c>
      <c r="G66" s="81">
        <f t="shared" si="10"/>
        <v>151.20845600000001</v>
      </c>
      <c r="H66" s="81">
        <f t="shared" si="11"/>
        <v>53.516146346512436</v>
      </c>
      <c r="I66" s="57"/>
      <c r="J66" s="54">
        <v>2905.2548820000002</v>
      </c>
      <c r="K66" s="54">
        <v>4964.3776280000002</v>
      </c>
      <c r="L66" s="55">
        <f t="shared" si="12"/>
        <v>0.41628966201921225</v>
      </c>
      <c r="N66" s="128"/>
      <c r="O66" s="128"/>
      <c r="P66" s="128"/>
      <c r="Q66" s="128"/>
      <c r="R66" s="128"/>
      <c r="S66" s="128"/>
    </row>
    <row r="67" spans="1:19" x14ac:dyDescent="0.2">
      <c r="A67" s="59" t="s">
        <v>27</v>
      </c>
      <c r="B67" s="54" t="s">
        <v>158</v>
      </c>
      <c r="C67" s="54">
        <v>227.52500900000001</v>
      </c>
      <c r="D67" s="54">
        <v>364.70953200000002</v>
      </c>
      <c r="E67" s="54">
        <v>310.84723100000002</v>
      </c>
      <c r="F67" s="55">
        <f t="shared" si="14"/>
        <v>0.2880013416709406</v>
      </c>
      <c r="G67" s="81">
        <f t="shared" si="10"/>
        <v>83.322222000000011</v>
      </c>
      <c r="H67" s="81">
        <f t="shared" si="11"/>
        <v>36.621126779078608</v>
      </c>
      <c r="I67" s="57"/>
      <c r="J67" s="54">
        <v>2828.282635</v>
      </c>
      <c r="K67" s="54">
        <v>3963.3797330000002</v>
      </c>
      <c r="L67" s="55">
        <f t="shared" si="12"/>
        <v>0.33235062542352706</v>
      </c>
      <c r="N67" s="128"/>
      <c r="O67" s="128"/>
      <c r="P67" s="128"/>
      <c r="Q67" s="128"/>
      <c r="R67" s="128"/>
      <c r="S67" s="128"/>
    </row>
    <row r="68" spans="1:19" x14ac:dyDescent="0.2">
      <c r="A68" s="59" t="s">
        <v>28</v>
      </c>
      <c r="B68" s="54" t="s">
        <v>161</v>
      </c>
      <c r="C68" s="54">
        <v>306.33380299999999</v>
      </c>
      <c r="D68" s="54">
        <v>330.48308700000001</v>
      </c>
      <c r="E68" s="54">
        <v>337.66819299999997</v>
      </c>
      <c r="F68" s="55">
        <f t="shared" si="14"/>
        <v>0.31285108222052044</v>
      </c>
      <c r="G68" s="81">
        <f t="shared" si="10"/>
        <v>31.334389999999985</v>
      </c>
      <c r="H68" s="81">
        <f t="shared" si="11"/>
        <v>10.228838506601241</v>
      </c>
      <c r="I68" s="57"/>
      <c r="J68" s="54">
        <v>3438.6397780000002</v>
      </c>
      <c r="K68" s="54">
        <v>3448.5637710000001</v>
      </c>
      <c r="L68" s="55">
        <f t="shared" si="12"/>
        <v>0.28918054875282551</v>
      </c>
      <c r="N68" s="128"/>
      <c r="O68" s="128"/>
      <c r="P68" s="128"/>
      <c r="Q68" s="128"/>
      <c r="R68" s="128"/>
      <c r="S68" s="128"/>
    </row>
    <row r="69" spans="1:19" x14ac:dyDescent="0.2">
      <c r="A69" s="59" t="s">
        <v>29</v>
      </c>
      <c r="B69" s="54" t="s">
        <v>159</v>
      </c>
      <c r="C69" s="54">
        <v>170.971867</v>
      </c>
      <c r="D69" s="54">
        <v>551.02504599999997</v>
      </c>
      <c r="E69" s="54">
        <v>434.26532300000002</v>
      </c>
      <c r="F69" s="55">
        <f t="shared" si="14"/>
        <v>0.40234875267447495</v>
      </c>
      <c r="G69" s="81">
        <f t="shared" si="10"/>
        <v>263.29345599999999</v>
      </c>
      <c r="H69" s="81">
        <f t="shared" si="11"/>
        <v>153.99811712882564</v>
      </c>
      <c r="I69" s="57"/>
      <c r="J69" s="54">
        <v>1679.9761599999999</v>
      </c>
      <c r="K69" s="54">
        <v>3155.003119</v>
      </c>
      <c r="L69" s="55">
        <f t="shared" si="12"/>
        <v>0.26456391525702655</v>
      </c>
      <c r="N69" s="128"/>
      <c r="O69" s="128"/>
      <c r="P69" s="128"/>
      <c r="Q69" s="128"/>
      <c r="R69" s="128"/>
      <c r="S69" s="128"/>
    </row>
    <row r="70" spans="1:19" x14ac:dyDescent="0.2">
      <c r="A70" s="59" t="s">
        <v>30</v>
      </c>
      <c r="B70" s="54" t="s">
        <v>174</v>
      </c>
      <c r="C70" s="54">
        <v>107.46723299999999</v>
      </c>
      <c r="D70" s="54">
        <v>42.338062999999998</v>
      </c>
      <c r="E70" s="54">
        <v>129.85404399999999</v>
      </c>
      <c r="F70" s="55">
        <f t="shared" si="14"/>
        <v>0.12031034914831637</v>
      </c>
      <c r="G70" s="81">
        <f t="shared" si="10"/>
        <v>22.386810999999994</v>
      </c>
      <c r="H70" s="81">
        <f t="shared" si="11"/>
        <v>20.831290036098721</v>
      </c>
      <c r="I70" s="57"/>
      <c r="J70" s="54">
        <v>1068.11331</v>
      </c>
      <c r="K70" s="54">
        <v>3123.6186240000002</v>
      </c>
      <c r="L70" s="55">
        <f t="shared" si="12"/>
        <v>0.26193215720088991</v>
      </c>
      <c r="M70" s="54"/>
      <c r="N70" s="128"/>
      <c r="O70" s="128"/>
      <c r="P70" s="128"/>
      <c r="Q70" s="128"/>
      <c r="R70" s="128"/>
      <c r="S70" s="128"/>
    </row>
    <row r="71" spans="1:19" x14ac:dyDescent="0.2">
      <c r="A71" s="59" t="s">
        <v>31</v>
      </c>
      <c r="B71" s="54" t="s">
        <v>178</v>
      </c>
      <c r="C71" s="54">
        <v>22.922395999999999</v>
      </c>
      <c r="D71" s="54">
        <v>756.08211200000005</v>
      </c>
      <c r="E71" s="54">
        <v>236.825231</v>
      </c>
      <c r="F71" s="55">
        <f t="shared" si="14"/>
        <v>0.21941962953992158</v>
      </c>
      <c r="G71" s="81">
        <f t="shared" si="10"/>
        <v>213.90283500000001</v>
      </c>
      <c r="H71" s="81">
        <f t="shared" si="11"/>
        <v>933.16089208126414</v>
      </c>
      <c r="I71" s="57"/>
      <c r="J71" s="54">
        <v>924.826459</v>
      </c>
      <c r="K71" s="54">
        <v>2908.8369710000002</v>
      </c>
      <c r="L71" s="55">
        <f t="shared" si="12"/>
        <v>0.24392156484969543</v>
      </c>
      <c r="N71" s="128"/>
      <c r="O71" s="128"/>
      <c r="P71" s="128"/>
      <c r="Q71" s="128"/>
      <c r="R71" s="128"/>
      <c r="S71" s="128"/>
    </row>
    <row r="72" spans="1:19" x14ac:dyDescent="0.2">
      <c r="A72" s="59" t="s">
        <v>32</v>
      </c>
      <c r="B72" s="54" t="s">
        <v>177</v>
      </c>
      <c r="C72" s="54">
        <v>210.65246999999999</v>
      </c>
      <c r="D72" s="54">
        <v>717.18308300000001</v>
      </c>
      <c r="E72" s="54">
        <v>229.731538</v>
      </c>
      <c r="F72" s="55">
        <f t="shared" si="14"/>
        <v>0.21284729143406356</v>
      </c>
      <c r="G72" s="81">
        <f t="shared" si="10"/>
        <v>19.079068000000007</v>
      </c>
      <c r="H72" s="81">
        <f t="shared" si="11"/>
        <v>9.0571299733632404</v>
      </c>
      <c r="I72" s="57"/>
      <c r="J72" s="54">
        <v>2613.5151799999999</v>
      </c>
      <c r="K72" s="54">
        <v>2721.8011540000002</v>
      </c>
      <c r="L72" s="55">
        <f t="shared" si="12"/>
        <v>0.22823760950244978</v>
      </c>
      <c r="N72" s="128"/>
      <c r="O72" s="128"/>
      <c r="P72" s="128"/>
      <c r="Q72" s="128"/>
      <c r="R72" s="128"/>
      <c r="S72" s="128"/>
    </row>
    <row r="73" spans="1:19" x14ac:dyDescent="0.2">
      <c r="A73" s="28"/>
      <c r="B73" s="28" t="s">
        <v>116</v>
      </c>
      <c r="C73" s="51">
        <f>SUM(C43:C72)</f>
        <v>90719.273988999979</v>
      </c>
      <c r="D73" s="51">
        <f>SUM(D43:D72)</f>
        <v>110797.75418499998</v>
      </c>
      <c r="E73" s="51">
        <f>SUM(E43:E72)</f>
        <v>105690.03237700003</v>
      </c>
      <c r="F73" s="30">
        <f t="shared" si="14"/>
        <v>97.922284936876778</v>
      </c>
      <c r="G73" s="102">
        <f t="shared" si="10"/>
        <v>14970.758388000046</v>
      </c>
      <c r="H73" s="102">
        <f>(G73/C73)*100</f>
        <v>16.50229078091531</v>
      </c>
      <c r="I73" s="40"/>
      <c r="J73" s="29">
        <f>SUM(J43:J72)</f>
        <v>867500.42503499985</v>
      </c>
      <c r="K73" s="29">
        <f>SUM(K43:K72)</f>
        <v>1159755.3823119996</v>
      </c>
      <c r="L73" s="30">
        <f t="shared" si="12"/>
        <v>97.251702490273289</v>
      </c>
    </row>
    <row r="74" spans="1:19" x14ac:dyDescent="0.2">
      <c r="A74" s="28"/>
      <c r="B74" s="28" t="s">
        <v>33</v>
      </c>
      <c r="C74" s="29">
        <f>C75-C73</f>
        <v>2664.3657080000266</v>
      </c>
      <c r="D74" s="29">
        <f>D75-D73</f>
        <v>2727.3638660000142</v>
      </c>
      <c r="E74" s="29">
        <f>E75-E73</f>
        <v>2242.5311299999739</v>
      </c>
      <c r="F74" s="30">
        <f t="shared" ref="F74:F75" si="15">E74/E$75*100</f>
        <v>2.0777150631232191</v>
      </c>
      <c r="G74" s="102">
        <f>E74-C74</f>
        <v>-421.83457800005272</v>
      </c>
      <c r="H74" s="102">
        <f>(G74/C74)*100</f>
        <v>-15.832457861676117</v>
      </c>
      <c r="I74" s="40"/>
      <c r="J74" s="29">
        <f>J75-J73</f>
        <v>26894.974965000059</v>
      </c>
      <c r="K74" s="29">
        <f>K75-K73</f>
        <v>32774.26253200043</v>
      </c>
      <c r="L74" s="30">
        <f t="shared" si="12"/>
        <v>2.7482975097267102</v>
      </c>
    </row>
    <row r="75" spans="1:19" ht="12.75" thickBot="1" x14ac:dyDescent="0.25">
      <c r="A75" s="32"/>
      <c r="B75" s="32" t="s">
        <v>57</v>
      </c>
      <c r="C75" s="33">
        <v>93383.639697000006</v>
      </c>
      <c r="D75" s="33">
        <v>113525.118051</v>
      </c>
      <c r="E75" s="33">
        <v>107932.563507</v>
      </c>
      <c r="F75" s="30">
        <f t="shared" si="15"/>
        <v>100</v>
      </c>
      <c r="G75" s="34">
        <f t="shared" ref="G75" si="16">E75-C75</f>
        <v>14548.923809999993</v>
      </c>
      <c r="H75" s="34">
        <f t="shared" ref="H75" si="17">(G75/C75)*100</f>
        <v>15.57973522686264</v>
      </c>
      <c r="I75" s="41"/>
      <c r="J75" s="33">
        <v>894395.39999999991</v>
      </c>
      <c r="K75" s="33">
        <v>1192529.644844</v>
      </c>
      <c r="L75" s="34">
        <f t="shared" si="12"/>
        <v>100</v>
      </c>
    </row>
    <row r="76" spans="1:19" ht="12.75" thickTop="1" x14ac:dyDescent="0.2"/>
  </sheetData>
  <mergeCells count="6">
    <mergeCell ref="C3:E3"/>
    <mergeCell ref="G3:H3"/>
    <mergeCell ref="J3:L3"/>
    <mergeCell ref="C41:E41"/>
    <mergeCell ref="G41:H41"/>
    <mergeCell ref="J41:L4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6"/>
  <sheetViews>
    <sheetView zoomScale="90" zoomScaleNormal="90" workbookViewId="0">
      <pane xSplit="2" ySplit="4" topLeftCell="C5" activePane="bottomRight" state="frozen"/>
      <selection activeCell="C100" sqref="C100"/>
      <selection pane="topRight" activeCell="C100" sqref="C100"/>
      <selection pane="bottomLeft" activeCell="C100" sqref="C100"/>
      <selection pane="bottomRight" activeCell="C100" sqref="C100"/>
    </sheetView>
  </sheetViews>
  <sheetFormatPr defaultRowHeight="12.75" x14ac:dyDescent="0.2"/>
  <cols>
    <col min="1" max="1" width="1.42578125" style="43" customWidth="1"/>
    <col min="2" max="2" width="34.7109375" style="43" customWidth="1"/>
    <col min="3" max="4" width="8.7109375" style="43" bestFit="1" customWidth="1"/>
    <col min="5" max="5" width="10.42578125" style="43" bestFit="1" customWidth="1"/>
    <col min="6" max="6" width="9" style="43" bestFit="1" customWidth="1"/>
    <col min="7" max="7" width="12.7109375" style="43" bestFit="1" customWidth="1"/>
    <col min="8" max="8" width="8" style="43" bestFit="1" customWidth="1"/>
    <col min="9" max="9" width="0.7109375" style="43" customWidth="1"/>
    <col min="10" max="10" width="9.85546875" style="43" bestFit="1" customWidth="1"/>
    <col min="11" max="11" width="11.5703125" style="43" bestFit="1" customWidth="1"/>
    <col min="12" max="12" width="9" style="43" bestFit="1" customWidth="1"/>
    <col min="13" max="13" width="4.28515625" style="43" customWidth="1"/>
    <col min="14" max="16384" width="9.140625" style="43"/>
  </cols>
  <sheetData>
    <row r="1" spans="1:12" x14ac:dyDescent="0.2">
      <c r="A1" s="42" t="s">
        <v>163</v>
      </c>
    </row>
    <row r="3" spans="1:12" s="46" customFormat="1" x14ac:dyDescent="0.2">
      <c r="A3" s="44"/>
      <c r="B3" s="45"/>
      <c r="C3" s="131" t="s">
        <v>130</v>
      </c>
      <c r="D3" s="131"/>
      <c r="E3" s="131"/>
      <c r="F3" s="20"/>
      <c r="G3" s="132" t="s">
        <v>0</v>
      </c>
      <c r="H3" s="132"/>
      <c r="I3" s="21"/>
      <c r="J3" s="131" t="s">
        <v>130</v>
      </c>
      <c r="K3" s="131"/>
      <c r="L3" s="131"/>
    </row>
    <row r="4" spans="1:12" s="46" customFormat="1" ht="24" x14ac:dyDescent="0.2">
      <c r="A4" s="44"/>
      <c r="B4" s="61" t="s">
        <v>170</v>
      </c>
      <c r="C4" s="24" t="s">
        <v>183</v>
      </c>
      <c r="D4" s="24" t="s">
        <v>179</v>
      </c>
      <c r="E4" s="24" t="s">
        <v>184</v>
      </c>
      <c r="F4" s="25" t="s">
        <v>125</v>
      </c>
      <c r="G4" s="26" t="s">
        <v>165</v>
      </c>
      <c r="H4" s="27" t="s">
        <v>2</v>
      </c>
      <c r="I4" s="27"/>
      <c r="J4" s="24" t="s">
        <v>185</v>
      </c>
      <c r="K4" s="24" t="s">
        <v>186</v>
      </c>
      <c r="L4" s="25" t="s">
        <v>125</v>
      </c>
    </row>
    <row r="5" spans="1:12" s="47" customFormat="1" x14ac:dyDescent="0.2">
      <c r="A5" s="71" t="s">
        <v>53</v>
      </c>
      <c r="B5" s="62"/>
      <c r="C5" s="62">
        <v>95818.595438999997</v>
      </c>
      <c r="D5" s="62">
        <v>111122.30089799999</v>
      </c>
      <c r="E5" s="63">
        <v>110225.06771799998</v>
      </c>
      <c r="F5" s="64">
        <v>84.634114164912248</v>
      </c>
      <c r="G5" s="65">
        <v>14406.47227899998</v>
      </c>
      <c r="H5" s="65">
        <v>15.035152845849659</v>
      </c>
      <c r="I5" s="62"/>
      <c r="J5" s="62">
        <v>962916.1968739999</v>
      </c>
      <c r="K5" s="63">
        <v>1196781.7285569999</v>
      </c>
      <c r="L5" s="63">
        <v>84.255602221091465</v>
      </c>
    </row>
    <row r="6" spans="1:12" s="46" customFormat="1" x14ac:dyDescent="0.2">
      <c r="A6" s="72"/>
      <c r="B6" s="66" t="s">
        <v>58</v>
      </c>
      <c r="C6" s="54">
        <v>40244.250369000001</v>
      </c>
      <c r="D6" s="54">
        <v>49997.725880999998</v>
      </c>
      <c r="E6" s="54">
        <v>53162.164336000002</v>
      </c>
      <c r="F6" s="55">
        <v>48.230557201389239</v>
      </c>
      <c r="G6" s="56">
        <v>12917.913967</v>
      </c>
      <c r="H6" s="57">
        <v>32.098781437237612</v>
      </c>
      <c r="I6" s="57"/>
      <c r="J6" s="54">
        <v>406051.73977599997</v>
      </c>
      <c r="K6" s="54">
        <v>541694.82186599995</v>
      </c>
      <c r="L6" s="55">
        <v>45.262624665831055</v>
      </c>
    </row>
    <row r="7" spans="1:12" s="46" customFormat="1" x14ac:dyDescent="0.2">
      <c r="A7" s="72"/>
      <c r="B7" s="66" t="s">
        <v>59</v>
      </c>
      <c r="C7" s="54">
        <v>9752.2759499999993</v>
      </c>
      <c r="D7" s="54">
        <v>18151.334837999999</v>
      </c>
      <c r="E7" s="54">
        <v>12326.988366</v>
      </c>
      <c r="F7" s="55">
        <v>11.183470893878141</v>
      </c>
      <c r="G7" s="56">
        <v>2574.7124160000003</v>
      </c>
      <c r="H7" s="57">
        <v>26.401143991418746</v>
      </c>
      <c r="I7" s="57"/>
      <c r="J7" s="54">
        <v>89214.348975000001</v>
      </c>
      <c r="K7" s="54">
        <v>151368.28516199999</v>
      </c>
      <c r="L7" s="55">
        <v>12.647944194845776</v>
      </c>
    </row>
    <row r="8" spans="1:12" s="46" customFormat="1" x14ac:dyDescent="0.2">
      <c r="A8" s="72"/>
      <c r="B8" s="66" t="s">
        <v>176</v>
      </c>
      <c r="C8" s="54">
        <v>6507.987846</v>
      </c>
      <c r="D8" s="54">
        <v>6631.8245770000003</v>
      </c>
      <c r="E8" s="54">
        <v>7155.1596239999999</v>
      </c>
      <c r="F8" s="55">
        <v>6.4914086896329009</v>
      </c>
      <c r="G8" s="56">
        <v>647.1717779999999</v>
      </c>
      <c r="H8" s="57">
        <v>9.9442683870064474</v>
      </c>
      <c r="I8" s="57"/>
      <c r="J8" s="54">
        <v>63867.733968</v>
      </c>
      <c r="K8" s="54">
        <v>73812.678813000006</v>
      </c>
      <c r="L8" s="55">
        <v>6.1675974032456562</v>
      </c>
    </row>
    <row r="9" spans="1:12" s="46" customFormat="1" x14ac:dyDescent="0.2">
      <c r="A9" s="72"/>
      <c r="B9" s="66" t="s">
        <v>62</v>
      </c>
      <c r="C9" s="54">
        <v>5746.2730270000002</v>
      </c>
      <c r="D9" s="54">
        <v>4557.0388730000004</v>
      </c>
      <c r="E9" s="54">
        <v>4234.646925</v>
      </c>
      <c r="F9" s="55">
        <v>3.8418183927397793</v>
      </c>
      <c r="G9" s="56">
        <v>-1511.6261020000002</v>
      </c>
      <c r="H9" s="57">
        <v>-26.306200469370772</v>
      </c>
      <c r="I9" s="57"/>
      <c r="J9" s="54">
        <v>56155.564134</v>
      </c>
      <c r="K9" s="54">
        <v>58558.550020000002</v>
      </c>
      <c r="L9" s="55">
        <v>4.8930016746333536</v>
      </c>
    </row>
    <row r="10" spans="1:12" s="46" customFormat="1" x14ac:dyDescent="0.2">
      <c r="A10" s="72"/>
      <c r="B10" s="66" t="s">
        <v>60</v>
      </c>
      <c r="C10" s="54">
        <v>4510.3699219999999</v>
      </c>
      <c r="D10" s="54">
        <v>4835.5127730000004</v>
      </c>
      <c r="E10" s="54">
        <v>4672.2910549999997</v>
      </c>
      <c r="F10" s="55">
        <v>4.2388643089370541</v>
      </c>
      <c r="G10" s="56">
        <v>161.92113299999983</v>
      </c>
      <c r="H10" s="57">
        <v>3.5899745652835575</v>
      </c>
      <c r="I10" s="57"/>
      <c r="J10" s="54">
        <v>44799.953855</v>
      </c>
      <c r="K10" s="54">
        <v>54823.527995999997</v>
      </c>
      <c r="L10" s="55">
        <v>4.5809128505080521</v>
      </c>
    </row>
    <row r="11" spans="1:12" s="46" customFormat="1" x14ac:dyDescent="0.2">
      <c r="A11" s="72"/>
      <c r="B11" s="66" t="s">
        <v>65</v>
      </c>
      <c r="C11" s="54">
        <v>4197.5949920000003</v>
      </c>
      <c r="D11" s="54">
        <v>4879.7068140000001</v>
      </c>
      <c r="E11" s="54">
        <v>4955.116301</v>
      </c>
      <c r="F11" s="55">
        <v>4.4954531701238585</v>
      </c>
      <c r="G11" s="56">
        <v>757.52130899999975</v>
      </c>
      <c r="H11" s="57">
        <v>18.04655547864251</v>
      </c>
      <c r="I11" s="57"/>
      <c r="J11" s="54">
        <v>42132.863876000003</v>
      </c>
      <c r="K11" s="54">
        <v>51392.852321999999</v>
      </c>
      <c r="L11" s="55">
        <v>4.2942544238176241</v>
      </c>
    </row>
    <row r="12" spans="1:12" s="46" customFormat="1" x14ac:dyDescent="0.2">
      <c r="A12" s="72"/>
      <c r="B12" s="66" t="s">
        <v>72</v>
      </c>
      <c r="C12" s="54">
        <v>3172.5472060000002</v>
      </c>
      <c r="D12" s="54">
        <v>3197.4012480000001</v>
      </c>
      <c r="E12" s="54">
        <v>2933.1278240000001</v>
      </c>
      <c r="F12" s="55">
        <v>2.6610351753233847</v>
      </c>
      <c r="G12" s="56">
        <v>-239.41938200000004</v>
      </c>
      <c r="H12" s="57">
        <v>-7.5465979370520992</v>
      </c>
      <c r="I12" s="57"/>
      <c r="J12" s="54">
        <v>28961.961342999999</v>
      </c>
      <c r="K12" s="54">
        <v>38415.963237999997</v>
      </c>
      <c r="L12" s="55">
        <v>3.2099389823004247</v>
      </c>
    </row>
    <row r="13" spans="1:12" s="46" customFormat="1" x14ac:dyDescent="0.2">
      <c r="A13" s="72"/>
      <c r="B13" s="66" t="s">
        <v>63</v>
      </c>
      <c r="C13" s="54">
        <v>2993.2550740000001</v>
      </c>
      <c r="D13" s="54">
        <v>2733.0128159999999</v>
      </c>
      <c r="E13" s="54">
        <v>2657.94236</v>
      </c>
      <c r="F13" s="55">
        <v>2.4113773890346657</v>
      </c>
      <c r="G13" s="56">
        <v>-335.31271400000014</v>
      </c>
      <c r="H13" s="57">
        <v>-11.202276642328014</v>
      </c>
      <c r="I13" s="57"/>
      <c r="J13" s="54">
        <v>26202.492493000002</v>
      </c>
      <c r="K13" s="54">
        <v>30927.604438999999</v>
      </c>
      <c r="L13" s="55">
        <v>2.5842310006094804</v>
      </c>
    </row>
    <row r="14" spans="1:12" s="46" customFormat="1" x14ac:dyDescent="0.2">
      <c r="A14" s="72"/>
      <c r="B14" s="66" t="s">
        <v>70</v>
      </c>
      <c r="C14" s="54">
        <v>3411.4680050000002</v>
      </c>
      <c r="D14" s="54">
        <v>1889.2867409999999</v>
      </c>
      <c r="E14" s="54">
        <v>1825.841674</v>
      </c>
      <c r="F14" s="55">
        <v>1.6564668199354042</v>
      </c>
      <c r="G14" s="56">
        <v>-1585.6263310000002</v>
      </c>
      <c r="H14" s="57">
        <v>-46.479296557260255</v>
      </c>
      <c r="I14" s="57"/>
      <c r="J14" s="54">
        <v>61339.484860999997</v>
      </c>
      <c r="K14" s="54">
        <v>26895.951871000001</v>
      </c>
      <c r="L14" s="55">
        <v>2.2473564919335254</v>
      </c>
    </row>
    <row r="15" spans="1:12" s="46" customFormat="1" x14ac:dyDescent="0.2">
      <c r="A15" s="124"/>
      <c r="B15" s="66" t="s">
        <v>64</v>
      </c>
      <c r="C15" s="54">
        <v>2279.590185</v>
      </c>
      <c r="D15" s="54">
        <v>2410.281555</v>
      </c>
      <c r="E15" s="54">
        <v>2593.9311769999999</v>
      </c>
      <c r="F15" s="55">
        <v>2.3533042262548829</v>
      </c>
      <c r="G15" s="56">
        <v>314.34099199999991</v>
      </c>
      <c r="H15" s="57">
        <v>13.789364161523618</v>
      </c>
      <c r="I15" s="57"/>
      <c r="J15" s="54">
        <v>22129.872292</v>
      </c>
      <c r="K15" s="54">
        <v>25757.77188</v>
      </c>
      <c r="L15" s="55">
        <v>2.1522531022475597</v>
      </c>
    </row>
    <row r="16" spans="1:12" s="46" customFormat="1" x14ac:dyDescent="0.2">
      <c r="A16" s="124"/>
      <c r="B16" s="66" t="s">
        <v>73</v>
      </c>
      <c r="C16" s="54">
        <v>1749.979431</v>
      </c>
      <c r="D16" s="54">
        <v>1293.4355880000001</v>
      </c>
      <c r="E16" s="54">
        <v>1340.1363229999999</v>
      </c>
      <c r="F16" s="55">
        <v>1.2158180990449534</v>
      </c>
      <c r="G16" s="56">
        <v>-409.84310800000003</v>
      </c>
      <c r="H16" s="57">
        <v>-23.419881442023648</v>
      </c>
      <c r="I16" s="57"/>
      <c r="J16" s="54">
        <v>14686.933569999999</v>
      </c>
      <c r="K16" s="54">
        <v>16814.155740999999</v>
      </c>
      <c r="L16" s="55">
        <v>1.404947563936608</v>
      </c>
    </row>
    <row r="17" spans="1:12" s="46" customFormat="1" x14ac:dyDescent="0.2">
      <c r="A17" s="72"/>
      <c r="B17" s="66" t="s">
        <v>61</v>
      </c>
      <c r="C17" s="54">
        <v>1623.799266</v>
      </c>
      <c r="D17" s="54">
        <v>1576.9901319999999</v>
      </c>
      <c r="E17" s="54">
        <v>2329.1129679999999</v>
      </c>
      <c r="F17" s="55">
        <v>2.1130519728586665</v>
      </c>
      <c r="G17" s="56">
        <v>705.31370199999992</v>
      </c>
      <c r="H17" s="57">
        <v>43.436015569673245</v>
      </c>
      <c r="I17" s="57"/>
      <c r="J17" s="54">
        <v>14417.381982999999</v>
      </c>
      <c r="K17" s="54">
        <v>16625.364538000002</v>
      </c>
      <c r="L17" s="55">
        <v>1.389172657076388</v>
      </c>
    </row>
    <row r="18" spans="1:12" s="46" customFormat="1" x14ac:dyDescent="0.2">
      <c r="A18" s="72"/>
      <c r="B18" s="66" t="s">
        <v>67</v>
      </c>
      <c r="C18" s="54">
        <v>1524.5706259999999</v>
      </c>
      <c r="D18" s="54">
        <v>1337.2194669999999</v>
      </c>
      <c r="E18" s="54">
        <v>1394.379097</v>
      </c>
      <c r="F18" s="55">
        <v>1.2650290227694685</v>
      </c>
      <c r="G18" s="56">
        <v>-130.19152899999995</v>
      </c>
      <c r="H18" s="57">
        <v>-8.5395538113955478</v>
      </c>
      <c r="I18" s="57"/>
      <c r="J18" s="54">
        <v>14281.22234</v>
      </c>
      <c r="K18" s="54">
        <v>15925.988576</v>
      </c>
      <c r="L18" s="55">
        <v>1.3307346023073481</v>
      </c>
    </row>
    <row r="19" spans="1:12" s="46" customFormat="1" x14ac:dyDescent="0.2">
      <c r="A19" s="72"/>
      <c r="B19" s="66" t="s">
        <v>68</v>
      </c>
      <c r="C19" s="54">
        <v>1390.231456</v>
      </c>
      <c r="D19" s="54">
        <v>1397.0235170000001</v>
      </c>
      <c r="E19" s="54">
        <v>1404.6639</v>
      </c>
      <c r="F19" s="55">
        <v>1.2743597523511574</v>
      </c>
      <c r="G19" s="56">
        <v>14.432444000000032</v>
      </c>
      <c r="H19" s="57">
        <v>1.03813245900257</v>
      </c>
      <c r="I19" s="57"/>
      <c r="J19" s="54">
        <v>14476.930584</v>
      </c>
      <c r="K19" s="54">
        <v>15921.660561000001</v>
      </c>
      <c r="L19" s="55">
        <v>1.33037296451687</v>
      </c>
    </row>
    <row r="20" spans="1:12" s="46" customFormat="1" x14ac:dyDescent="0.2">
      <c r="A20" s="72"/>
      <c r="B20" s="66" t="s">
        <v>71</v>
      </c>
      <c r="C20" s="54">
        <v>973.82179199999996</v>
      </c>
      <c r="D20" s="54">
        <v>1032.4211009999999</v>
      </c>
      <c r="E20" s="54">
        <v>1011.774758</v>
      </c>
      <c r="F20" s="55">
        <v>0.91791711173045187</v>
      </c>
      <c r="G20" s="56">
        <v>37.95296600000006</v>
      </c>
      <c r="H20" s="57">
        <v>3.8973214926782065</v>
      </c>
      <c r="I20" s="57"/>
      <c r="J20" s="54">
        <v>9575.2442009999995</v>
      </c>
      <c r="K20" s="54">
        <v>10926.541664</v>
      </c>
      <c r="L20" s="55">
        <v>0.91299368993329288</v>
      </c>
    </row>
    <row r="21" spans="1:12" s="46" customFormat="1" x14ac:dyDescent="0.2">
      <c r="A21" s="72"/>
      <c r="B21" s="66" t="s">
        <v>69</v>
      </c>
      <c r="C21" s="54">
        <v>789.69223899999997</v>
      </c>
      <c r="D21" s="54">
        <v>879.43411500000002</v>
      </c>
      <c r="E21" s="54">
        <v>929.667598</v>
      </c>
      <c r="F21" s="55">
        <v>0.84342665171090059</v>
      </c>
      <c r="G21" s="56">
        <v>139.97535900000003</v>
      </c>
      <c r="H21" s="57">
        <v>17.72530513624562</v>
      </c>
      <c r="I21" s="57"/>
      <c r="J21" s="54">
        <v>7694.6176969999997</v>
      </c>
      <c r="K21" s="54">
        <v>8972.6756110000006</v>
      </c>
      <c r="L21" s="55">
        <v>0.74973367297465832</v>
      </c>
    </row>
    <row r="22" spans="1:12" s="46" customFormat="1" x14ac:dyDescent="0.2">
      <c r="A22" s="72"/>
      <c r="B22" s="66" t="s">
        <v>74</v>
      </c>
      <c r="C22" s="54">
        <v>577.68671099999995</v>
      </c>
      <c r="D22" s="54">
        <v>645.30675099999996</v>
      </c>
      <c r="E22" s="54">
        <v>760.77099299999998</v>
      </c>
      <c r="F22" s="55">
        <v>0.69019780050973334</v>
      </c>
      <c r="G22" s="56">
        <v>183.08428200000003</v>
      </c>
      <c r="H22" s="57">
        <v>31.692659449110998</v>
      </c>
      <c r="I22" s="57"/>
      <c r="J22" s="54">
        <v>5178.0748949999997</v>
      </c>
      <c r="K22" s="54">
        <v>6811.4954239999997</v>
      </c>
      <c r="L22" s="55">
        <v>0.56915102073064305</v>
      </c>
    </row>
    <row r="23" spans="1:12" s="46" customFormat="1" x14ac:dyDescent="0.2">
      <c r="A23" s="72"/>
      <c r="B23" s="66" t="s">
        <v>75</v>
      </c>
      <c r="C23" s="54">
        <v>230.97921600000001</v>
      </c>
      <c r="D23" s="54">
        <v>239.51685699999999</v>
      </c>
      <c r="E23" s="54">
        <v>295.555046</v>
      </c>
      <c r="F23" s="55">
        <v>0.268137776749794</v>
      </c>
      <c r="G23" s="56">
        <v>64.575829999999996</v>
      </c>
      <c r="H23" s="57">
        <v>27.957420203556321</v>
      </c>
      <c r="I23" s="57"/>
      <c r="J23" s="54">
        <v>2206.1160009999999</v>
      </c>
      <c r="K23" s="54">
        <v>2466.0292549999999</v>
      </c>
      <c r="L23" s="55">
        <v>0.20605505550066963</v>
      </c>
    </row>
    <row r="24" spans="1:12" s="46" customFormat="1" x14ac:dyDescent="0.2">
      <c r="A24" s="72"/>
      <c r="B24" s="66" t="s">
        <v>66</v>
      </c>
      <c r="C24" s="54">
        <v>4142.2221259999997</v>
      </c>
      <c r="D24" s="54">
        <v>3437.8272539999998</v>
      </c>
      <c r="E24" s="54">
        <v>4241.7973929999998</v>
      </c>
      <c r="F24" s="55">
        <v>3.8483055450255854</v>
      </c>
      <c r="G24" s="56">
        <v>99.575267000000167</v>
      </c>
      <c r="H24" s="57">
        <v>2.4039093986530498</v>
      </c>
      <c r="I24" s="57"/>
      <c r="J24" s="54">
        <v>39543.660029999999</v>
      </c>
      <c r="K24" s="54">
        <v>48669.809580000001</v>
      </c>
      <c r="L24" s="55">
        <v>4.0667239830510145</v>
      </c>
    </row>
    <row r="25" spans="1:12" s="46" customFormat="1" ht="4.5" customHeight="1" x14ac:dyDescent="0.2">
      <c r="A25" s="72"/>
      <c r="B25" s="66"/>
      <c r="C25" s="54"/>
      <c r="D25" s="54"/>
      <c r="E25" s="54"/>
      <c r="F25" s="55"/>
      <c r="G25" s="56"/>
      <c r="H25" s="57"/>
      <c r="I25" s="57"/>
      <c r="J25" s="54"/>
      <c r="K25" s="54"/>
      <c r="L25" s="55"/>
    </row>
    <row r="26" spans="1:12" s="47" customFormat="1" x14ac:dyDescent="0.2">
      <c r="A26" s="73" t="s">
        <v>54</v>
      </c>
      <c r="B26" s="62"/>
      <c r="C26" s="62">
        <v>9986.8755639999999</v>
      </c>
      <c r="D26" s="62">
        <v>8612.0217990000001</v>
      </c>
      <c r="E26" s="62">
        <v>8874.2555310000007</v>
      </c>
      <c r="F26" s="63">
        <v>6.8139196581015806</v>
      </c>
      <c r="G26" s="64">
        <v>-1112.6200329999992</v>
      </c>
      <c r="H26" s="65">
        <v>-11.140822030572757</v>
      </c>
      <c r="I26" s="65"/>
      <c r="J26" s="62">
        <v>87024.627289999989</v>
      </c>
      <c r="K26" s="62">
        <v>109899.75940700001</v>
      </c>
      <c r="L26" s="63">
        <v>7.7371421971444576</v>
      </c>
    </row>
    <row r="27" spans="1:12" s="46" customFormat="1" x14ac:dyDescent="0.2">
      <c r="A27" s="72"/>
      <c r="B27" s="66" t="s">
        <v>77</v>
      </c>
      <c r="C27" s="54">
        <v>7914.6022800000001</v>
      </c>
      <c r="D27" s="54">
        <v>6613.954334</v>
      </c>
      <c r="E27" s="54">
        <v>6808.983115</v>
      </c>
      <c r="F27" s="55">
        <v>76.727372693005222</v>
      </c>
      <c r="G27" s="56">
        <v>-1105.6191650000001</v>
      </c>
      <c r="H27" s="57">
        <v>-13.969358483039276</v>
      </c>
      <c r="I27" s="57"/>
      <c r="J27" s="54">
        <v>66802.836452999996</v>
      </c>
      <c r="K27" s="54">
        <v>87605.898367999995</v>
      </c>
      <c r="L27" s="55">
        <v>79.714367748124459</v>
      </c>
    </row>
    <row r="28" spans="1:12" s="46" customFormat="1" x14ac:dyDescent="0.2">
      <c r="A28" s="72"/>
      <c r="B28" s="66" t="s">
        <v>76</v>
      </c>
      <c r="C28" s="54">
        <v>434.85060800000002</v>
      </c>
      <c r="D28" s="54">
        <v>292.255942</v>
      </c>
      <c r="E28" s="54">
        <v>348.34977800000001</v>
      </c>
      <c r="F28" s="55">
        <v>3.9253971984819107</v>
      </c>
      <c r="G28" s="56">
        <v>-86.500830000000008</v>
      </c>
      <c r="H28" s="57">
        <v>-19.89207981054496</v>
      </c>
      <c r="I28" s="57"/>
      <c r="J28" s="54">
        <v>4226.9323629999999</v>
      </c>
      <c r="K28" s="54">
        <v>4291.5061400000004</v>
      </c>
      <c r="L28" s="55">
        <v>3.9049276933418429</v>
      </c>
    </row>
    <row r="29" spans="1:12" s="46" customFormat="1" x14ac:dyDescent="0.2">
      <c r="A29" s="72"/>
      <c r="B29" s="66" t="s">
        <v>79</v>
      </c>
      <c r="C29" s="54">
        <v>291.12470200000001</v>
      </c>
      <c r="D29" s="54">
        <v>328.158593</v>
      </c>
      <c r="E29" s="54">
        <v>355.50933800000001</v>
      </c>
      <c r="F29" s="55">
        <v>4.0060750646419496</v>
      </c>
      <c r="G29" s="56">
        <v>64.384636</v>
      </c>
      <c r="H29" s="57">
        <v>22.115827189408339</v>
      </c>
      <c r="I29" s="57"/>
      <c r="J29" s="54">
        <v>3142.6696729999999</v>
      </c>
      <c r="K29" s="54">
        <v>3630.3094390000001</v>
      </c>
      <c r="L29" s="55">
        <v>3.3032915254669519</v>
      </c>
    </row>
    <row r="30" spans="1:12" s="46" customFormat="1" x14ac:dyDescent="0.2">
      <c r="A30" s="72"/>
      <c r="B30" s="66" t="s">
        <v>80</v>
      </c>
      <c r="C30" s="54">
        <v>347.73582800000003</v>
      </c>
      <c r="D30" s="54">
        <v>316.77535699999999</v>
      </c>
      <c r="E30" s="54">
        <v>252.55055100000001</v>
      </c>
      <c r="F30" s="55">
        <v>2.8458787344783749</v>
      </c>
      <c r="G30" s="56">
        <v>-95.185277000000013</v>
      </c>
      <c r="H30" s="57">
        <v>-27.372870246778252</v>
      </c>
      <c r="I30" s="57"/>
      <c r="J30" s="54">
        <v>2910.1467899999998</v>
      </c>
      <c r="K30" s="54">
        <v>3317.002712</v>
      </c>
      <c r="L30" s="55">
        <v>3.0182074373028387</v>
      </c>
    </row>
    <row r="31" spans="1:12" s="46" customFormat="1" x14ac:dyDescent="0.2">
      <c r="A31" s="72"/>
      <c r="B31" s="66" t="s">
        <v>78</v>
      </c>
      <c r="C31" s="54">
        <v>235.59087700000001</v>
      </c>
      <c r="D31" s="54">
        <v>231.78880799999999</v>
      </c>
      <c r="E31" s="54">
        <v>305.23155800000001</v>
      </c>
      <c r="F31" s="55">
        <v>3.4395173424266368</v>
      </c>
      <c r="G31" s="56">
        <v>69.640681000000001</v>
      </c>
      <c r="H31" s="57">
        <v>29.560007537982891</v>
      </c>
      <c r="I31" s="57"/>
      <c r="J31" s="54">
        <v>2224.6226929999998</v>
      </c>
      <c r="K31" s="54">
        <v>2429.7285390000002</v>
      </c>
      <c r="L31" s="55">
        <v>2.2108588336411228</v>
      </c>
    </row>
    <row r="32" spans="1:12" s="46" customFormat="1" x14ac:dyDescent="0.2">
      <c r="A32" s="72"/>
      <c r="B32" s="66" t="s">
        <v>81</v>
      </c>
      <c r="C32" s="54">
        <v>57.045354000000003</v>
      </c>
      <c r="D32" s="54">
        <v>53.506735999999997</v>
      </c>
      <c r="E32" s="54">
        <v>28.242094000000002</v>
      </c>
      <c r="F32" s="55">
        <v>0.31824747328204922</v>
      </c>
      <c r="G32" s="56">
        <v>-28.803260000000002</v>
      </c>
      <c r="H32" s="57">
        <v>-50.491859512345215</v>
      </c>
      <c r="I32" s="57"/>
      <c r="J32" s="54">
        <v>496.43736699999999</v>
      </c>
      <c r="K32" s="54">
        <v>497.44920000000002</v>
      </c>
      <c r="L32" s="55">
        <v>0.45263902549391322</v>
      </c>
    </row>
    <row r="33" spans="1:12" s="46" customFormat="1" x14ac:dyDescent="0.2">
      <c r="A33" s="72"/>
      <c r="B33" s="66" t="s">
        <v>82</v>
      </c>
      <c r="C33" s="54">
        <v>705.92591500000003</v>
      </c>
      <c r="D33" s="54">
        <v>775.58202900000003</v>
      </c>
      <c r="E33" s="54">
        <v>775.38909699999999</v>
      </c>
      <c r="F33" s="55">
        <v>8.7375114936838507</v>
      </c>
      <c r="G33" s="56">
        <v>69.463181999999961</v>
      </c>
      <c r="H33" s="57">
        <v>9.8400101942708762</v>
      </c>
      <c r="I33" s="57"/>
      <c r="J33" s="54">
        <v>7220.9819509999998</v>
      </c>
      <c r="K33" s="54">
        <v>8127.8650090000001</v>
      </c>
      <c r="L33" s="55">
        <v>7.3957077366288582</v>
      </c>
    </row>
    <row r="34" spans="1:12" s="46" customFormat="1" ht="4.5" customHeight="1" x14ac:dyDescent="0.2">
      <c r="A34" s="72"/>
      <c r="B34" s="66"/>
      <c r="C34" s="54"/>
      <c r="D34" s="54"/>
      <c r="E34" s="54"/>
      <c r="F34" s="55"/>
      <c r="G34" s="56"/>
      <c r="H34" s="57"/>
      <c r="I34" s="57"/>
      <c r="J34" s="54"/>
      <c r="K34" s="54"/>
      <c r="L34" s="55"/>
    </row>
    <row r="35" spans="1:12" s="47" customFormat="1" x14ac:dyDescent="0.2">
      <c r="A35" s="73" t="s">
        <v>55</v>
      </c>
      <c r="B35" s="62"/>
      <c r="C35" s="62">
        <v>6415.357547999999</v>
      </c>
      <c r="D35" s="62">
        <v>11213.596694</v>
      </c>
      <c r="E35" s="62">
        <v>10430.817752999999</v>
      </c>
      <c r="F35" s="63">
        <v>8.0090948349368229</v>
      </c>
      <c r="G35" s="64">
        <v>4015.4602050000003</v>
      </c>
      <c r="H35" s="65">
        <v>62.591370394497005</v>
      </c>
      <c r="I35" s="65"/>
      <c r="J35" s="62">
        <v>62361.112203999997</v>
      </c>
      <c r="K35" s="62">
        <v>107329.62509</v>
      </c>
      <c r="L35" s="63">
        <v>7.5562000842254795</v>
      </c>
    </row>
    <row r="36" spans="1:12" s="46" customFormat="1" x14ac:dyDescent="0.2">
      <c r="A36" s="72"/>
      <c r="B36" s="66" t="s">
        <v>86</v>
      </c>
      <c r="C36" s="54">
        <v>3906.5427559999998</v>
      </c>
      <c r="D36" s="54">
        <v>7256.1102860000001</v>
      </c>
      <c r="E36" s="54">
        <v>6620.6020289999997</v>
      </c>
      <c r="F36" s="55">
        <v>63.471553101345805</v>
      </c>
      <c r="G36" s="56">
        <v>2714.0592729999998</v>
      </c>
      <c r="H36" s="57">
        <v>69.474710569377933</v>
      </c>
      <c r="I36" s="57"/>
      <c r="J36" s="54">
        <v>33394.684737000003</v>
      </c>
      <c r="K36" s="54">
        <v>61625.403136000001</v>
      </c>
      <c r="L36" s="55">
        <v>57.41695555567695</v>
      </c>
    </row>
    <row r="37" spans="1:12" s="46" customFormat="1" x14ac:dyDescent="0.2">
      <c r="A37" s="72"/>
      <c r="B37" s="66" t="s">
        <v>83</v>
      </c>
      <c r="C37" s="54">
        <v>1355.5331490000001</v>
      </c>
      <c r="D37" s="54">
        <v>2964.5977659999999</v>
      </c>
      <c r="E37" s="54">
        <v>2657.0554269999998</v>
      </c>
      <c r="F37" s="55">
        <v>25.473126747285047</v>
      </c>
      <c r="G37" s="56">
        <v>1301.5222779999997</v>
      </c>
      <c r="H37" s="57">
        <v>96.015525622531243</v>
      </c>
      <c r="I37" s="57"/>
      <c r="J37" s="54">
        <v>16965.535598999999</v>
      </c>
      <c r="K37" s="54">
        <v>29497.543597</v>
      </c>
      <c r="L37" s="55">
        <v>27.48313298613051</v>
      </c>
    </row>
    <row r="38" spans="1:12" s="46" customFormat="1" x14ac:dyDescent="0.2">
      <c r="A38" s="72"/>
      <c r="B38" s="66" t="s">
        <v>85</v>
      </c>
      <c r="C38" s="54">
        <v>662.84200799999996</v>
      </c>
      <c r="D38" s="54">
        <v>589.30756899999994</v>
      </c>
      <c r="E38" s="54">
        <v>823.049621</v>
      </c>
      <c r="F38" s="55">
        <v>7.8905570060725418</v>
      </c>
      <c r="G38" s="56">
        <v>160.20761300000004</v>
      </c>
      <c r="H38" s="57">
        <v>24.169803824503539</v>
      </c>
      <c r="I38" s="57"/>
      <c r="J38" s="54">
        <v>7186.6074600000002</v>
      </c>
      <c r="K38" s="54">
        <v>9593.4475629999997</v>
      </c>
      <c r="L38" s="55">
        <v>8.9383034320258989</v>
      </c>
    </row>
    <row r="39" spans="1:12" s="46" customFormat="1" x14ac:dyDescent="0.2">
      <c r="A39" s="72"/>
      <c r="B39" s="66" t="s">
        <v>88</v>
      </c>
      <c r="C39" s="54">
        <v>201.523357</v>
      </c>
      <c r="D39" s="54">
        <v>124.02693600000001</v>
      </c>
      <c r="E39" s="54">
        <v>32.870175000000003</v>
      </c>
      <c r="F39" s="55">
        <v>0.31512558054756767</v>
      </c>
      <c r="G39" s="56">
        <v>-168.65318200000002</v>
      </c>
      <c r="H39" s="57">
        <v>-83.689148747159862</v>
      </c>
      <c r="I39" s="57"/>
      <c r="J39" s="54">
        <v>1480.020802</v>
      </c>
      <c r="K39" s="54">
        <v>3250.6375079999998</v>
      </c>
      <c r="L39" s="55">
        <v>3.028648898451118</v>
      </c>
    </row>
    <row r="40" spans="1:12" s="46" customFormat="1" x14ac:dyDescent="0.2">
      <c r="A40" s="72"/>
      <c r="B40" s="66" t="s">
        <v>89</v>
      </c>
      <c r="C40" s="54">
        <v>155.41699</v>
      </c>
      <c r="D40" s="54">
        <v>140.031542</v>
      </c>
      <c r="E40" s="54">
        <v>182.38732899999999</v>
      </c>
      <c r="F40" s="55">
        <v>1.7485429552974763</v>
      </c>
      <c r="G40" s="56">
        <v>26.970338999999996</v>
      </c>
      <c r="H40" s="57">
        <v>17.353533226965723</v>
      </c>
      <c r="I40" s="57"/>
      <c r="J40" s="54">
        <v>1995.0196100000001</v>
      </c>
      <c r="K40" s="54">
        <v>1995.085255</v>
      </c>
      <c r="L40" s="55">
        <v>1.8588393030601238</v>
      </c>
    </row>
    <row r="41" spans="1:12" s="46" customFormat="1" x14ac:dyDescent="0.2">
      <c r="A41" s="72"/>
      <c r="B41" s="66" t="s">
        <v>87</v>
      </c>
      <c r="C41" s="54">
        <v>131.95219900000001</v>
      </c>
      <c r="D41" s="54">
        <v>118.94532100000001</v>
      </c>
      <c r="E41" s="54">
        <v>112.621455</v>
      </c>
      <c r="F41" s="55">
        <v>1.0796991920178935</v>
      </c>
      <c r="G41" s="56">
        <v>-19.33074400000001</v>
      </c>
      <c r="H41" s="57">
        <v>-14.649808147570173</v>
      </c>
      <c r="I41" s="57"/>
      <c r="J41" s="54">
        <v>1319.7910910000001</v>
      </c>
      <c r="K41" s="54">
        <v>1312.9271369999999</v>
      </c>
      <c r="L41" s="55">
        <v>1.2232663031283861</v>
      </c>
    </row>
    <row r="42" spans="1:12" s="46" customFormat="1" x14ac:dyDescent="0.2">
      <c r="A42" s="72"/>
      <c r="B42" s="66" t="s">
        <v>84</v>
      </c>
      <c r="C42" s="54">
        <v>1.5470889999999999</v>
      </c>
      <c r="D42" s="54">
        <v>20.577273999999999</v>
      </c>
      <c r="E42" s="54">
        <v>2.2317170000000002</v>
      </c>
      <c r="F42" s="55">
        <v>2.1395417433672809E-2</v>
      </c>
      <c r="G42" s="56">
        <v>0.68462800000000024</v>
      </c>
      <c r="H42" s="57">
        <v>44.252657733330167</v>
      </c>
      <c r="I42" s="57"/>
      <c r="J42" s="54">
        <v>19.452905000000001</v>
      </c>
      <c r="K42" s="54">
        <v>54.580894000000001</v>
      </c>
      <c r="L42" s="55">
        <v>5.0853521527007887E-2</v>
      </c>
    </row>
    <row r="43" spans="1:12" s="47" customFormat="1" x14ac:dyDescent="0.2">
      <c r="A43" s="73" t="s">
        <v>56</v>
      </c>
      <c r="B43" s="62"/>
      <c r="C43" s="62">
        <v>449.74170800000002</v>
      </c>
      <c r="D43" s="62">
        <v>638.30090600000005</v>
      </c>
      <c r="E43" s="62">
        <v>707.02022499999998</v>
      </c>
      <c r="F43" s="63">
        <v>0.54287134204935727</v>
      </c>
      <c r="G43" s="64">
        <v>257.27851699999997</v>
      </c>
      <c r="H43" s="65">
        <v>57.20583891232075</v>
      </c>
      <c r="I43" s="65"/>
      <c r="J43" s="62">
        <v>4287.5084969999998</v>
      </c>
      <c r="K43" s="62">
        <v>6406.8734160000004</v>
      </c>
      <c r="L43" s="63">
        <v>0.45105549753859847</v>
      </c>
    </row>
    <row r="44" spans="1:12" s="46" customFormat="1" ht="1.5" customHeight="1" x14ac:dyDescent="0.2">
      <c r="A44" s="72"/>
      <c r="B44" s="66"/>
      <c r="C44" s="54"/>
      <c r="D44" s="54"/>
      <c r="E44" s="54"/>
      <c r="F44" s="55"/>
      <c r="G44" s="56"/>
      <c r="H44" s="57"/>
      <c r="I44" s="57"/>
      <c r="J44" s="54"/>
      <c r="K44" s="54"/>
      <c r="L44" s="55"/>
    </row>
    <row r="45" spans="1:12" s="46" customFormat="1" ht="13.5" thickBot="1" x14ac:dyDescent="0.25">
      <c r="A45" s="74" t="s">
        <v>34</v>
      </c>
      <c r="B45" s="67"/>
      <c r="C45" s="33">
        <v>112670.570259</v>
      </c>
      <c r="D45" s="33">
        <v>131586.22029699999</v>
      </c>
      <c r="E45" s="33">
        <v>130237.16122699998</v>
      </c>
      <c r="F45" s="41">
        <v>100</v>
      </c>
      <c r="G45" s="35">
        <v>17566.590967999975</v>
      </c>
      <c r="H45" s="41">
        <v>15.591108598828429</v>
      </c>
      <c r="I45" s="36"/>
      <c r="J45" s="33">
        <v>1116589.444865</v>
      </c>
      <c r="K45" s="33">
        <v>1420417.9864699999</v>
      </c>
      <c r="L45" s="41">
        <v>100</v>
      </c>
    </row>
    <row r="46" spans="1:12" ht="13.5" thickTop="1" x14ac:dyDescent="0.2"/>
  </sheetData>
  <mergeCells count="3">
    <mergeCell ref="C3:E3"/>
    <mergeCell ref="G3:H3"/>
    <mergeCell ref="J3:L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5"/>
  <sheetViews>
    <sheetView zoomScale="90" zoomScaleNormal="90" workbookViewId="0">
      <pane xSplit="2" ySplit="4" topLeftCell="C5" activePane="bottomRight" state="frozen"/>
      <selection activeCell="C100" sqref="C100"/>
      <selection pane="topRight" activeCell="C100" sqref="C100"/>
      <selection pane="bottomLeft" activeCell="C100" sqref="C100"/>
      <selection pane="bottomRight" activeCell="C100" sqref="C100"/>
    </sheetView>
  </sheetViews>
  <sheetFormatPr defaultRowHeight="12.75" x14ac:dyDescent="0.2"/>
  <cols>
    <col min="1" max="1" width="1.42578125" style="43" customWidth="1"/>
    <col min="2" max="2" width="34.5703125" style="43" bestFit="1" customWidth="1"/>
    <col min="3" max="3" width="7.85546875" style="43" customWidth="1"/>
    <col min="4" max="4" width="8.7109375" style="43" customWidth="1"/>
    <col min="5" max="5" width="9.42578125" style="43" bestFit="1" customWidth="1"/>
    <col min="6" max="6" width="6.85546875" style="43" bestFit="1" customWidth="1"/>
    <col min="7" max="7" width="12.7109375" style="43" bestFit="1" customWidth="1"/>
    <col min="8" max="8" width="8.28515625" style="43" bestFit="1" customWidth="1"/>
    <col min="9" max="9" width="0.7109375" style="43" customWidth="1"/>
    <col min="10" max="10" width="8.7109375" style="43" bestFit="1" customWidth="1"/>
    <col min="11" max="11" width="10.28515625" style="43" bestFit="1" customWidth="1"/>
    <col min="12" max="12" width="6.85546875" style="43" bestFit="1" customWidth="1"/>
    <col min="13" max="16384" width="9.140625" style="43"/>
  </cols>
  <sheetData>
    <row r="1" spans="1:13" x14ac:dyDescent="0.2">
      <c r="A1" s="42" t="s">
        <v>164</v>
      </c>
    </row>
    <row r="3" spans="1:13" s="46" customFormat="1" x14ac:dyDescent="0.2">
      <c r="A3" s="44"/>
      <c r="B3" s="19"/>
      <c r="C3" s="131" t="s">
        <v>131</v>
      </c>
      <c r="D3" s="131"/>
      <c r="E3" s="131"/>
      <c r="F3" s="20"/>
      <c r="G3" s="132" t="s">
        <v>115</v>
      </c>
      <c r="H3" s="132"/>
      <c r="I3" s="21"/>
      <c r="J3" s="131" t="s">
        <v>131</v>
      </c>
      <c r="K3" s="131"/>
      <c r="L3" s="131"/>
    </row>
    <row r="4" spans="1:13" s="46" customFormat="1" ht="24" x14ac:dyDescent="0.2">
      <c r="A4" s="44"/>
      <c r="B4" s="61" t="s">
        <v>170</v>
      </c>
      <c r="C4" s="24" t="s">
        <v>183</v>
      </c>
      <c r="D4" s="24" t="s">
        <v>179</v>
      </c>
      <c r="E4" s="24" t="s">
        <v>184</v>
      </c>
      <c r="F4" s="25" t="s">
        <v>125</v>
      </c>
      <c r="G4" s="26" t="s">
        <v>132</v>
      </c>
      <c r="H4" s="27" t="s">
        <v>2</v>
      </c>
      <c r="I4" s="27"/>
      <c r="J4" s="24" t="s">
        <v>185</v>
      </c>
      <c r="K4" s="24" t="s">
        <v>186</v>
      </c>
      <c r="L4" s="25" t="s">
        <v>125</v>
      </c>
    </row>
    <row r="5" spans="1:13" s="46" customFormat="1" x14ac:dyDescent="0.2">
      <c r="A5" s="71" t="s">
        <v>53</v>
      </c>
      <c r="B5" s="62"/>
      <c r="C5" s="62">
        <v>81062.38996499998</v>
      </c>
      <c r="D5" s="62">
        <v>93560.613464000024</v>
      </c>
      <c r="E5" s="62">
        <v>90282.572362999999</v>
      </c>
      <c r="F5" s="64">
        <v>83.64720472625919</v>
      </c>
      <c r="G5" s="65">
        <v>9220.182398000019</v>
      </c>
      <c r="H5" s="65">
        <v>11.374180309735483</v>
      </c>
      <c r="I5" s="62"/>
      <c r="J5" s="62">
        <v>768504.93496800005</v>
      </c>
      <c r="K5" s="62">
        <v>992241.737708</v>
      </c>
      <c r="L5" s="63">
        <v>83.204785893418986</v>
      </c>
      <c r="M5" s="48"/>
    </row>
    <row r="6" spans="1:13" s="46" customFormat="1" x14ac:dyDescent="0.2">
      <c r="A6" s="72"/>
      <c r="B6" s="66" t="s">
        <v>58</v>
      </c>
      <c r="C6" s="54">
        <v>30443.922234999998</v>
      </c>
      <c r="D6" s="54">
        <v>35933.421074999998</v>
      </c>
      <c r="E6" s="54">
        <v>35757.085877999998</v>
      </c>
      <c r="F6" s="55">
        <v>39.605745541045444</v>
      </c>
      <c r="G6" s="56">
        <v>5313.1636429999999</v>
      </c>
      <c r="H6" s="57">
        <v>17.452296724407265</v>
      </c>
      <c r="I6" s="57"/>
      <c r="J6" s="54">
        <v>283855.64761699998</v>
      </c>
      <c r="K6" s="54">
        <v>363586.61792400002</v>
      </c>
      <c r="L6" s="55">
        <v>36.64294738939892</v>
      </c>
    </row>
    <row r="7" spans="1:13" s="46" customFormat="1" x14ac:dyDescent="0.2">
      <c r="A7" s="72"/>
      <c r="B7" s="66" t="s">
        <v>59</v>
      </c>
      <c r="C7" s="54">
        <v>9830.3647540000002</v>
      </c>
      <c r="D7" s="54">
        <v>13831.181196</v>
      </c>
      <c r="E7" s="54">
        <v>10233.744930000001</v>
      </c>
      <c r="F7" s="55">
        <v>11.335238531809978</v>
      </c>
      <c r="G7" s="56">
        <v>403.38017600000057</v>
      </c>
      <c r="H7" s="57">
        <v>4.1034100574535053</v>
      </c>
      <c r="I7" s="57"/>
      <c r="J7" s="54">
        <v>83085.501069000005</v>
      </c>
      <c r="K7" s="54">
        <v>137544.33365399999</v>
      </c>
      <c r="L7" s="55">
        <v>13.861978228381776</v>
      </c>
    </row>
    <row r="8" spans="1:13" s="46" customFormat="1" x14ac:dyDescent="0.2">
      <c r="A8" s="72"/>
      <c r="B8" s="66" t="s">
        <v>176</v>
      </c>
      <c r="C8" s="54">
        <v>9066.4212939999998</v>
      </c>
      <c r="D8" s="54">
        <v>8925.2982319999992</v>
      </c>
      <c r="E8" s="54">
        <v>9232.8206389999996</v>
      </c>
      <c r="F8" s="55">
        <v>10.226581274044241</v>
      </c>
      <c r="G8" s="56">
        <v>166.39934499999981</v>
      </c>
      <c r="H8" s="57">
        <v>1.8353365633926588</v>
      </c>
      <c r="I8" s="57"/>
      <c r="J8" s="54">
        <v>87369.362498999995</v>
      </c>
      <c r="K8" s="54">
        <v>106607.541366</v>
      </c>
      <c r="L8" s="55">
        <v>10.744109758198137</v>
      </c>
    </row>
    <row r="9" spans="1:13" s="46" customFormat="1" x14ac:dyDescent="0.2">
      <c r="A9" s="72"/>
      <c r="B9" s="66" t="s">
        <v>60</v>
      </c>
      <c r="C9" s="54">
        <v>6317.9410619999999</v>
      </c>
      <c r="D9" s="54">
        <v>7837.1869459999998</v>
      </c>
      <c r="E9" s="54">
        <v>7780.1411609999996</v>
      </c>
      <c r="F9" s="55">
        <v>8.6175448454418344</v>
      </c>
      <c r="G9" s="56">
        <v>1462.2000989999997</v>
      </c>
      <c r="H9" s="57">
        <v>23.143617274218879</v>
      </c>
      <c r="I9" s="57"/>
      <c r="J9" s="54">
        <v>61240.837294999998</v>
      </c>
      <c r="K9" s="54">
        <v>81124.411884999994</v>
      </c>
      <c r="L9" s="55">
        <v>8.1758717459709942</v>
      </c>
    </row>
    <row r="10" spans="1:13" s="46" customFormat="1" x14ac:dyDescent="0.2">
      <c r="A10" s="72"/>
      <c r="B10" s="66" t="s">
        <v>62</v>
      </c>
      <c r="C10" s="54">
        <v>4856.0378780000001</v>
      </c>
      <c r="D10" s="54">
        <v>4784.6147000000001</v>
      </c>
      <c r="E10" s="54">
        <v>5344.8803900000003</v>
      </c>
      <c r="F10" s="55">
        <v>5.9201684778207122</v>
      </c>
      <c r="G10" s="56">
        <v>488.84251200000017</v>
      </c>
      <c r="H10" s="57">
        <v>10.066694788660381</v>
      </c>
      <c r="I10" s="57"/>
      <c r="J10" s="54">
        <v>49453.193867000002</v>
      </c>
      <c r="K10" s="54">
        <v>58086.545413</v>
      </c>
      <c r="L10" s="55">
        <v>5.8540719670969823</v>
      </c>
    </row>
    <row r="11" spans="1:13" s="46" customFormat="1" x14ac:dyDescent="0.2">
      <c r="A11" s="72"/>
      <c r="B11" s="66" t="s">
        <v>61</v>
      </c>
      <c r="C11" s="54">
        <v>3275.4555959999998</v>
      </c>
      <c r="D11" s="54">
        <v>5450.2180479999997</v>
      </c>
      <c r="E11" s="54">
        <v>4332.0069990000002</v>
      </c>
      <c r="F11" s="55">
        <v>4.7982759968139348</v>
      </c>
      <c r="G11" s="56">
        <v>1056.5514030000004</v>
      </c>
      <c r="H11" s="57">
        <v>32.256624217109383</v>
      </c>
      <c r="I11" s="57"/>
      <c r="J11" s="54">
        <v>30397.795265000001</v>
      </c>
      <c r="K11" s="54">
        <v>46353.402822999997</v>
      </c>
      <c r="L11" s="55">
        <v>4.671583653603677</v>
      </c>
    </row>
    <row r="12" spans="1:13" s="46" customFormat="1" x14ac:dyDescent="0.2">
      <c r="A12" s="72"/>
      <c r="B12" s="66" t="s">
        <v>63</v>
      </c>
      <c r="C12" s="54">
        <v>2989.0574270000002</v>
      </c>
      <c r="D12" s="54">
        <v>2046.285862</v>
      </c>
      <c r="E12" s="54">
        <v>2386.5940059999998</v>
      </c>
      <c r="F12" s="55">
        <v>2.6434714292412922</v>
      </c>
      <c r="G12" s="56">
        <v>-602.46342100000038</v>
      </c>
      <c r="H12" s="57">
        <v>-20.155632192208138</v>
      </c>
      <c r="I12" s="57"/>
      <c r="J12" s="54">
        <v>29799.460983000001</v>
      </c>
      <c r="K12" s="54">
        <v>31054.149820999999</v>
      </c>
      <c r="L12" s="55">
        <v>3.1296959844415162</v>
      </c>
    </row>
    <row r="13" spans="1:13" s="46" customFormat="1" x14ac:dyDescent="0.2">
      <c r="A13" s="72"/>
      <c r="B13" s="66" t="s">
        <v>65</v>
      </c>
      <c r="C13" s="54">
        <v>2438.6210190000002</v>
      </c>
      <c r="D13" s="54">
        <v>2573.4035600000002</v>
      </c>
      <c r="E13" s="54">
        <v>2584.085932</v>
      </c>
      <c r="F13" s="55">
        <v>2.8622200989246749</v>
      </c>
      <c r="G13" s="56">
        <v>145.4649129999998</v>
      </c>
      <c r="H13" s="57">
        <v>5.9650479458120254</v>
      </c>
      <c r="I13" s="57"/>
      <c r="J13" s="54">
        <v>24288.259894999999</v>
      </c>
      <c r="K13" s="54">
        <v>27296.096094</v>
      </c>
      <c r="L13" s="55">
        <v>2.7509522182620363</v>
      </c>
    </row>
    <row r="14" spans="1:13" s="46" customFormat="1" x14ac:dyDescent="0.2">
      <c r="A14" s="72"/>
      <c r="B14" s="66" t="s">
        <v>64</v>
      </c>
      <c r="C14" s="54">
        <v>2241.530812</v>
      </c>
      <c r="D14" s="54">
        <v>2476.9712800000002</v>
      </c>
      <c r="E14" s="54">
        <v>2415.2198779999999</v>
      </c>
      <c r="F14" s="55">
        <v>2.6751784035229993</v>
      </c>
      <c r="G14" s="56">
        <v>173.68906599999991</v>
      </c>
      <c r="H14" s="57">
        <v>7.7486807261429664</v>
      </c>
      <c r="I14" s="57"/>
      <c r="J14" s="54">
        <v>22286.251366</v>
      </c>
      <c r="K14" s="54">
        <v>26534.337708999999</v>
      </c>
      <c r="L14" s="55">
        <v>2.6741807667043136</v>
      </c>
    </row>
    <row r="15" spans="1:13" s="46" customFormat="1" x14ac:dyDescent="0.2">
      <c r="A15" s="72"/>
      <c r="B15" s="66" t="s">
        <v>67</v>
      </c>
      <c r="C15" s="54">
        <v>1348.737494</v>
      </c>
      <c r="D15" s="54">
        <v>1575.3613740000001</v>
      </c>
      <c r="E15" s="54">
        <v>1966.2270129999999</v>
      </c>
      <c r="F15" s="55">
        <v>2.1778588730218851</v>
      </c>
      <c r="G15" s="56">
        <v>617.48951899999997</v>
      </c>
      <c r="H15" s="57">
        <v>45.782779951396527</v>
      </c>
      <c r="I15" s="57"/>
      <c r="J15" s="54">
        <v>12985.405731000001</v>
      </c>
      <c r="K15" s="54">
        <v>18318.417820999999</v>
      </c>
      <c r="L15" s="55">
        <v>1.8461648129531514</v>
      </c>
    </row>
    <row r="16" spans="1:13" s="46" customFormat="1" x14ac:dyDescent="0.2">
      <c r="A16" s="72"/>
      <c r="B16" s="66" t="s">
        <v>68</v>
      </c>
      <c r="C16" s="54">
        <v>1184.541264</v>
      </c>
      <c r="D16" s="54">
        <v>1279.8810149999999</v>
      </c>
      <c r="E16" s="54">
        <v>1301.7761869999999</v>
      </c>
      <c r="F16" s="55">
        <v>1.4418908909306838</v>
      </c>
      <c r="G16" s="56">
        <v>117.23492299999998</v>
      </c>
      <c r="H16" s="57">
        <v>9.8970737924415584</v>
      </c>
      <c r="I16" s="57"/>
      <c r="J16" s="54">
        <v>12136.948082999999</v>
      </c>
      <c r="K16" s="54">
        <v>14355.783923000001</v>
      </c>
      <c r="L16" s="55">
        <v>1.4468030700019461</v>
      </c>
    </row>
    <row r="17" spans="1:13" s="46" customFormat="1" x14ac:dyDescent="0.2">
      <c r="A17" s="72"/>
      <c r="B17" s="66" t="s">
        <v>69</v>
      </c>
      <c r="C17" s="54">
        <v>972.36069899999995</v>
      </c>
      <c r="D17" s="54">
        <v>1007.372021</v>
      </c>
      <c r="E17" s="54">
        <v>1088.0570829999999</v>
      </c>
      <c r="F17" s="55">
        <v>1.205168455574392</v>
      </c>
      <c r="G17" s="56">
        <v>115.69638399999997</v>
      </c>
      <c r="H17" s="57">
        <v>11.898504754355562</v>
      </c>
      <c r="I17" s="57"/>
      <c r="J17" s="54">
        <v>10910.549731999999</v>
      </c>
      <c r="K17" s="54">
        <v>12242.508073999999</v>
      </c>
      <c r="L17" s="55">
        <v>1.2338231308712355</v>
      </c>
    </row>
    <row r="18" spans="1:13" s="46" customFormat="1" x14ac:dyDescent="0.2">
      <c r="A18" s="72"/>
      <c r="B18" s="66" t="s">
        <v>70</v>
      </c>
      <c r="C18" s="54">
        <v>1223.162067</v>
      </c>
      <c r="D18" s="54">
        <v>848.67724499999997</v>
      </c>
      <c r="E18" s="54">
        <v>829.42426699999999</v>
      </c>
      <c r="F18" s="55">
        <v>0.91869808900119276</v>
      </c>
      <c r="G18" s="56">
        <v>-393.73779999999999</v>
      </c>
      <c r="H18" s="57">
        <v>-32.190157839484407</v>
      </c>
      <c r="I18" s="57"/>
      <c r="J18" s="54">
        <v>15573.549252000001</v>
      </c>
      <c r="K18" s="54">
        <v>10709.464828</v>
      </c>
      <c r="L18" s="55">
        <v>1.0793201314770346</v>
      </c>
    </row>
    <row r="19" spans="1:13" s="46" customFormat="1" x14ac:dyDescent="0.2">
      <c r="A19" s="72"/>
      <c r="B19" s="66" t="s">
        <v>72</v>
      </c>
      <c r="C19" s="54">
        <v>848.745451</v>
      </c>
      <c r="D19" s="54">
        <v>800.53829299999995</v>
      </c>
      <c r="E19" s="54">
        <v>680.67806299999995</v>
      </c>
      <c r="F19" s="55">
        <v>0.75394181311448594</v>
      </c>
      <c r="G19" s="56">
        <v>-168.06738800000005</v>
      </c>
      <c r="H19" s="57">
        <v>-19.801860239955506</v>
      </c>
      <c r="I19" s="57"/>
      <c r="J19" s="54">
        <v>7350.306286</v>
      </c>
      <c r="K19" s="54">
        <v>10271.214339</v>
      </c>
      <c r="L19" s="55">
        <v>1.0351524178700338</v>
      </c>
    </row>
    <row r="20" spans="1:13" s="46" customFormat="1" x14ac:dyDescent="0.2">
      <c r="A20" s="72"/>
      <c r="B20" s="66" t="s">
        <v>71</v>
      </c>
      <c r="C20" s="54">
        <v>720.31890699999997</v>
      </c>
      <c r="D20" s="54">
        <v>594.07798000000003</v>
      </c>
      <c r="E20" s="54">
        <v>584.297325</v>
      </c>
      <c r="F20" s="55">
        <v>0.6471872806755109</v>
      </c>
      <c r="G20" s="56">
        <v>-136.02158199999997</v>
      </c>
      <c r="H20" s="57">
        <v>-18.883522378512268</v>
      </c>
      <c r="I20" s="57"/>
      <c r="J20" s="54">
        <v>6586.4570110000004</v>
      </c>
      <c r="K20" s="54">
        <v>7348.635569</v>
      </c>
      <c r="L20" s="55">
        <v>0.74060939887237232</v>
      </c>
    </row>
    <row r="21" spans="1:13" s="46" customFormat="1" x14ac:dyDescent="0.2">
      <c r="A21" s="72"/>
      <c r="B21" s="66" t="s">
        <v>74</v>
      </c>
      <c r="C21" s="54">
        <v>585.81481199999996</v>
      </c>
      <c r="D21" s="54">
        <v>568.14788999999996</v>
      </c>
      <c r="E21" s="54">
        <v>696.13070400000004</v>
      </c>
      <c r="F21" s="55">
        <v>0.77105767567306416</v>
      </c>
      <c r="G21" s="56">
        <v>110.31589200000008</v>
      </c>
      <c r="H21" s="57">
        <v>18.831188583876244</v>
      </c>
      <c r="I21" s="57"/>
      <c r="J21" s="54">
        <v>4502.4932829999998</v>
      </c>
      <c r="K21" s="54">
        <v>6372.799078</v>
      </c>
      <c r="L21" s="55">
        <v>0.64226275068015815</v>
      </c>
    </row>
    <row r="22" spans="1:13" s="46" customFormat="1" x14ac:dyDescent="0.2">
      <c r="A22" s="72"/>
      <c r="B22" s="66" t="s">
        <v>73</v>
      </c>
      <c r="C22" s="54">
        <v>557.24358800000005</v>
      </c>
      <c r="D22" s="54">
        <v>390.222397</v>
      </c>
      <c r="E22" s="54">
        <v>387.272852</v>
      </c>
      <c r="F22" s="55">
        <v>0.42895637758623933</v>
      </c>
      <c r="G22" s="56">
        <v>-169.97073600000004</v>
      </c>
      <c r="H22" s="57">
        <v>-30.502053260054744</v>
      </c>
      <c r="I22" s="57"/>
      <c r="J22" s="54">
        <v>5076.9295249999996</v>
      </c>
      <c r="K22" s="54">
        <v>5412.186119</v>
      </c>
      <c r="L22" s="55">
        <v>0.54545035885123339</v>
      </c>
    </row>
    <row r="23" spans="1:13" s="46" customFormat="1" x14ac:dyDescent="0.2">
      <c r="A23" s="72"/>
      <c r="B23" s="66" t="s">
        <v>75</v>
      </c>
      <c r="C23" s="54">
        <v>232.83078599999999</v>
      </c>
      <c r="D23" s="54">
        <v>314.858633</v>
      </c>
      <c r="E23" s="54">
        <v>345.43766099999999</v>
      </c>
      <c r="F23" s="55">
        <v>0.38261831930430101</v>
      </c>
      <c r="G23" s="56">
        <v>112.606875</v>
      </c>
      <c r="H23" s="57">
        <v>48.364254974425933</v>
      </c>
      <c r="I23" s="57"/>
      <c r="J23" s="54">
        <v>2316.0599470000002</v>
      </c>
      <c r="K23" s="54">
        <v>3264.416424</v>
      </c>
      <c r="L23" s="55">
        <v>0.32899406464603514</v>
      </c>
    </row>
    <row r="24" spans="1:13" s="46" customFormat="1" x14ac:dyDescent="0.2">
      <c r="A24" s="72"/>
      <c r="B24" s="66" t="s">
        <v>66</v>
      </c>
      <c r="C24" s="54">
        <v>1929.2828199999999</v>
      </c>
      <c r="D24" s="54">
        <v>2322.8957169999999</v>
      </c>
      <c r="E24" s="54">
        <v>2336.6913949999998</v>
      </c>
      <c r="F24" s="55">
        <v>2.5881976264531348</v>
      </c>
      <c r="G24" s="56">
        <v>407.40857499999993</v>
      </c>
      <c r="H24" s="57">
        <v>21.117099617359365</v>
      </c>
      <c r="I24" s="57"/>
      <c r="J24" s="54">
        <v>19289.926262000001</v>
      </c>
      <c r="K24" s="54">
        <v>25758.874844000002</v>
      </c>
      <c r="L24" s="55">
        <v>2.5960281517184476</v>
      </c>
    </row>
    <row r="25" spans="1:13" s="46" customFormat="1" x14ac:dyDescent="0.2">
      <c r="A25" s="72"/>
      <c r="B25" s="66"/>
      <c r="C25" s="54"/>
      <c r="D25" s="54"/>
      <c r="E25" s="54"/>
      <c r="F25" s="55"/>
      <c r="G25" s="56"/>
      <c r="H25" s="57"/>
      <c r="I25" s="57"/>
      <c r="J25" s="54"/>
      <c r="K25" s="54"/>
      <c r="L25" s="55"/>
    </row>
    <row r="26" spans="1:13" s="46" customFormat="1" x14ac:dyDescent="0.2">
      <c r="A26" s="73" t="s">
        <v>54</v>
      </c>
      <c r="B26" s="62"/>
      <c r="C26" s="62">
        <v>5260.0160099999994</v>
      </c>
      <c r="D26" s="62">
        <v>5655.2197409999999</v>
      </c>
      <c r="E26" s="62">
        <v>5785.6969570000001</v>
      </c>
      <c r="F26" s="63">
        <v>5.3604739561520445</v>
      </c>
      <c r="G26" s="64">
        <v>525.68094700000074</v>
      </c>
      <c r="H26" s="65">
        <v>9.9939039349045782</v>
      </c>
      <c r="I26" s="65"/>
      <c r="J26" s="62">
        <v>55401.116276999994</v>
      </c>
      <c r="K26" s="62">
        <v>66993.781743</v>
      </c>
      <c r="L26" s="63">
        <v>5.6177875353164701</v>
      </c>
      <c r="M26" s="48"/>
    </row>
    <row r="27" spans="1:13" s="46" customFormat="1" x14ac:dyDescent="0.2">
      <c r="A27" s="72"/>
      <c r="B27" s="66" t="s">
        <v>77</v>
      </c>
      <c r="C27" s="54">
        <v>1028.1927679999999</v>
      </c>
      <c r="D27" s="54">
        <v>471.53957000000003</v>
      </c>
      <c r="E27" s="54">
        <v>467.95273300000002</v>
      </c>
      <c r="F27" s="55">
        <v>8.0880961529420112</v>
      </c>
      <c r="G27" s="56">
        <v>-560.24003499999981</v>
      </c>
      <c r="H27" s="57">
        <v>-54.48784045522482</v>
      </c>
      <c r="I27" s="57"/>
      <c r="J27" s="54">
        <v>9205.1999790000009</v>
      </c>
      <c r="K27" s="54">
        <v>10309.458628</v>
      </c>
      <c r="L27" s="55">
        <v>15.388679903978113</v>
      </c>
    </row>
    <row r="28" spans="1:13" s="46" customFormat="1" x14ac:dyDescent="0.2">
      <c r="A28" s="72"/>
      <c r="B28" s="66" t="s">
        <v>76</v>
      </c>
      <c r="C28" s="54">
        <v>604.02309400000001</v>
      </c>
      <c r="D28" s="54">
        <v>423.27173099999999</v>
      </c>
      <c r="E28" s="54">
        <v>562.63890400000003</v>
      </c>
      <c r="F28" s="55">
        <v>9.7246521582723808</v>
      </c>
      <c r="G28" s="56">
        <v>-41.38418999999999</v>
      </c>
      <c r="H28" s="57">
        <v>-6.8514251211725998</v>
      </c>
      <c r="I28" s="57"/>
      <c r="J28" s="54">
        <v>6650.285269</v>
      </c>
      <c r="K28" s="54">
        <v>6814.9160739999998</v>
      </c>
      <c r="L28" s="55">
        <v>10.172460632455746</v>
      </c>
    </row>
    <row r="29" spans="1:13" s="46" customFormat="1" x14ac:dyDescent="0.2">
      <c r="A29" s="72"/>
      <c r="B29" s="66" t="s">
        <v>79</v>
      </c>
      <c r="C29" s="54">
        <v>351.10438699999997</v>
      </c>
      <c r="D29" s="54">
        <v>391.83493700000002</v>
      </c>
      <c r="E29" s="54">
        <v>588.638644</v>
      </c>
      <c r="F29" s="55">
        <v>10.174031726425245</v>
      </c>
      <c r="G29" s="56">
        <v>237.53425700000003</v>
      </c>
      <c r="H29" s="57">
        <v>67.653457431735262</v>
      </c>
      <c r="I29" s="57"/>
      <c r="J29" s="54">
        <v>4011.4122550000002</v>
      </c>
      <c r="K29" s="54">
        <v>6061.5211980000004</v>
      </c>
      <c r="L29" s="55">
        <v>9.0478862967507467</v>
      </c>
    </row>
    <row r="30" spans="1:13" s="46" customFormat="1" x14ac:dyDescent="0.2">
      <c r="A30" s="72"/>
      <c r="B30" s="66" t="s">
        <v>78</v>
      </c>
      <c r="C30" s="54">
        <v>408.16166700000002</v>
      </c>
      <c r="D30" s="54">
        <v>487.07799899999998</v>
      </c>
      <c r="E30" s="54">
        <v>595.65369399999997</v>
      </c>
      <c r="F30" s="55">
        <v>10.295279867351683</v>
      </c>
      <c r="G30" s="56">
        <v>187.49202699999995</v>
      </c>
      <c r="H30" s="57">
        <v>45.935726492414567</v>
      </c>
      <c r="I30" s="57"/>
      <c r="J30" s="54">
        <v>3557.7525489999998</v>
      </c>
      <c r="K30" s="54">
        <v>4701.1459199999999</v>
      </c>
      <c r="L30" s="55">
        <v>7.0172869745350805</v>
      </c>
    </row>
    <row r="31" spans="1:13" s="46" customFormat="1" x14ac:dyDescent="0.2">
      <c r="A31" s="72"/>
      <c r="B31" s="66" t="s">
        <v>80</v>
      </c>
      <c r="C31" s="54">
        <v>92.212671</v>
      </c>
      <c r="D31" s="54">
        <v>83.606806000000006</v>
      </c>
      <c r="E31" s="54">
        <v>80.565552999999994</v>
      </c>
      <c r="F31" s="55">
        <v>1.3924952101496664</v>
      </c>
      <c r="G31" s="56">
        <v>-11.647118000000006</v>
      </c>
      <c r="H31" s="57">
        <v>-12.630713191248963</v>
      </c>
      <c r="I31" s="57"/>
      <c r="J31" s="54">
        <v>842.45248800000002</v>
      </c>
      <c r="K31" s="54">
        <v>995.73739799999998</v>
      </c>
      <c r="L31" s="55">
        <v>1.4863131653320076</v>
      </c>
    </row>
    <row r="32" spans="1:13" s="46" customFormat="1" x14ac:dyDescent="0.2">
      <c r="A32" s="72"/>
      <c r="B32" s="66" t="s">
        <v>81</v>
      </c>
      <c r="C32" s="54">
        <v>6.5734370000000002</v>
      </c>
      <c r="D32" s="54">
        <v>40.829132000000001</v>
      </c>
      <c r="E32" s="54">
        <v>8.6086969999999994</v>
      </c>
      <c r="F32" s="55">
        <v>0.14879273947427382</v>
      </c>
      <c r="G32" s="56">
        <v>2.0352599999999992</v>
      </c>
      <c r="H32" s="57">
        <v>30.961884931733568</v>
      </c>
      <c r="I32" s="57"/>
      <c r="J32" s="54">
        <v>199.97284099999999</v>
      </c>
      <c r="K32" s="54">
        <v>213.585016</v>
      </c>
      <c r="L32" s="55">
        <v>0.31881319496091431</v>
      </c>
    </row>
    <row r="33" spans="1:13" s="46" customFormat="1" x14ac:dyDescent="0.2">
      <c r="A33" s="72"/>
      <c r="B33" s="66" t="s">
        <v>82</v>
      </c>
      <c r="C33" s="54">
        <v>2769.7479859999999</v>
      </c>
      <c r="D33" s="54">
        <v>3757.0595659999999</v>
      </c>
      <c r="E33" s="54">
        <v>3481.6387319999999</v>
      </c>
      <c r="F33" s="55">
        <v>60.176652145384736</v>
      </c>
      <c r="G33" s="56">
        <v>711.89074600000004</v>
      </c>
      <c r="H33" s="57">
        <v>25.702365327038102</v>
      </c>
      <c r="I33" s="57"/>
      <c r="J33" s="54">
        <v>30934.040895999999</v>
      </c>
      <c r="K33" s="54">
        <v>37897.417508999999</v>
      </c>
      <c r="L33" s="55">
        <v>56.568559831987386</v>
      </c>
    </row>
    <row r="34" spans="1:13" s="46" customFormat="1" x14ac:dyDescent="0.2">
      <c r="A34" s="72"/>
      <c r="B34" s="66"/>
      <c r="C34" s="54"/>
      <c r="D34" s="54"/>
      <c r="E34" s="54"/>
      <c r="F34" s="55"/>
      <c r="G34" s="56"/>
      <c r="H34" s="57"/>
      <c r="I34" s="57"/>
      <c r="J34" s="54"/>
      <c r="K34" s="54"/>
      <c r="L34" s="55"/>
    </row>
    <row r="35" spans="1:13" s="46" customFormat="1" x14ac:dyDescent="0.2">
      <c r="A35" s="73" t="s">
        <v>55</v>
      </c>
      <c r="B35" s="62"/>
      <c r="C35" s="62">
        <v>5289.6079599999994</v>
      </c>
      <c r="D35" s="62">
        <v>12507.742190000001</v>
      </c>
      <c r="E35" s="62">
        <v>10021.098705</v>
      </c>
      <c r="F35" s="63">
        <v>9.2845925079413867</v>
      </c>
      <c r="G35" s="64">
        <v>4731.490745000001</v>
      </c>
      <c r="H35" s="65">
        <v>89.448798110928465</v>
      </c>
      <c r="I35" s="65"/>
      <c r="J35" s="62">
        <v>47991.466515999993</v>
      </c>
      <c r="K35" s="62">
        <v>110567.99091500002</v>
      </c>
      <c r="L35" s="63">
        <v>9.2717184342586219</v>
      </c>
      <c r="M35" s="48"/>
    </row>
    <row r="36" spans="1:13" s="46" customFormat="1" x14ac:dyDescent="0.2">
      <c r="A36" s="72"/>
      <c r="B36" s="66" t="s">
        <v>83</v>
      </c>
      <c r="C36" s="54">
        <v>1421.0727999999999</v>
      </c>
      <c r="D36" s="54">
        <v>7392.9368690000001</v>
      </c>
      <c r="E36" s="54">
        <v>4469.3112709999996</v>
      </c>
      <c r="F36" s="55">
        <v>44.599014564840566</v>
      </c>
      <c r="G36" s="56">
        <v>3048.2384709999997</v>
      </c>
      <c r="H36" s="57">
        <v>214.502625833103</v>
      </c>
      <c r="I36" s="57"/>
      <c r="J36" s="54">
        <v>13571.586415</v>
      </c>
      <c r="K36" s="54">
        <v>49024.266746000001</v>
      </c>
      <c r="L36" s="55">
        <v>44.338570629982577</v>
      </c>
    </row>
    <row r="37" spans="1:13" s="46" customFormat="1" x14ac:dyDescent="0.2">
      <c r="A37" s="72"/>
      <c r="B37" s="66" t="s">
        <v>85</v>
      </c>
      <c r="C37" s="54">
        <v>1652.957711</v>
      </c>
      <c r="D37" s="54">
        <v>1361.8423110000001</v>
      </c>
      <c r="E37" s="54">
        <v>1863.3179769999999</v>
      </c>
      <c r="F37" s="55">
        <v>18.593948945641085</v>
      </c>
      <c r="G37" s="56">
        <v>210.36026599999991</v>
      </c>
      <c r="H37" s="75">
        <v>12.726294484130326</v>
      </c>
      <c r="I37" s="57"/>
      <c r="J37" s="54">
        <v>14346.593639999999</v>
      </c>
      <c r="K37" s="54">
        <v>19731.411477000001</v>
      </c>
      <c r="L37" s="55">
        <v>17.845500595347414</v>
      </c>
    </row>
    <row r="38" spans="1:13" s="46" customFormat="1" x14ac:dyDescent="0.2">
      <c r="A38" s="72"/>
      <c r="B38" s="66" t="s">
        <v>86</v>
      </c>
      <c r="C38" s="54">
        <v>0</v>
      </c>
      <c r="D38" s="54">
        <v>791.74703799999997</v>
      </c>
      <c r="E38" s="54">
        <v>1008.148874</v>
      </c>
      <c r="F38" s="55">
        <v>10.060262888110131</v>
      </c>
      <c r="G38" s="56">
        <v>1008.148874</v>
      </c>
      <c r="H38" s="57" t="e">
        <v>#DIV/0!</v>
      </c>
      <c r="I38" s="57"/>
      <c r="J38" s="54">
        <v>1408.4054759999999</v>
      </c>
      <c r="K38" s="54">
        <v>7622.4214069999998</v>
      </c>
      <c r="L38" s="55">
        <v>6.8938771012487647</v>
      </c>
    </row>
    <row r="39" spans="1:13" s="46" customFormat="1" x14ac:dyDescent="0.2">
      <c r="A39" s="72"/>
      <c r="B39" s="66" t="s">
        <v>87</v>
      </c>
      <c r="C39" s="54">
        <v>206.143483</v>
      </c>
      <c r="D39" s="54">
        <v>263.02461599999998</v>
      </c>
      <c r="E39" s="54">
        <v>285.208371</v>
      </c>
      <c r="F39" s="55">
        <v>2.8460788521890925</v>
      </c>
      <c r="G39" s="56">
        <v>79.064887999999996</v>
      </c>
      <c r="H39" s="57">
        <v>38.354299078181384</v>
      </c>
      <c r="I39" s="57"/>
      <c r="J39" s="54">
        <v>2290.575511</v>
      </c>
      <c r="K39" s="54">
        <v>2941.8637979999999</v>
      </c>
      <c r="L39" s="55">
        <v>2.6606830545212494</v>
      </c>
    </row>
    <row r="40" spans="1:13" s="46" customFormat="1" x14ac:dyDescent="0.2">
      <c r="A40" s="72"/>
      <c r="B40" s="66" t="s">
        <v>88</v>
      </c>
      <c r="C40" s="54">
        <v>34.079393000000003</v>
      </c>
      <c r="D40" s="54">
        <v>39.124636000000002</v>
      </c>
      <c r="E40" s="54">
        <v>0</v>
      </c>
      <c r="F40" s="55">
        <v>0</v>
      </c>
      <c r="G40" s="56">
        <v>-34.079393000000003</v>
      </c>
      <c r="H40" s="75">
        <v>-100</v>
      </c>
      <c r="I40" s="57"/>
      <c r="J40" s="54">
        <v>260.41555499999998</v>
      </c>
      <c r="K40" s="54">
        <v>747.06962499999997</v>
      </c>
      <c r="L40" s="55">
        <v>0.67566537007470395</v>
      </c>
    </row>
    <row r="41" spans="1:13" s="46" customFormat="1" x14ac:dyDescent="0.2">
      <c r="A41" s="72"/>
      <c r="B41" s="66" t="s">
        <v>89</v>
      </c>
      <c r="C41" s="54">
        <v>86.176723999999993</v>
      </c>
      <c r="D41" s="54">
        <v>43.479981000000002</v>
      </c>
      <c r="E41" s="54">
        <v>32.598153000000003</v>
      </c>
      <c r="F41" s="55">
        <v>0.32529519925529965</v>
      </c>
      <c r="G41" s="56">
        <v>-53.57857099999999</v>
      </c>
      <c r="H41" s="75">
        <v>-62.17290297551807</v>
      </c>
      <c r="I41" s="57"/>
      <c r="J41" s="54">
        <v>571.83184900000003</v>
      </c>
      <c r="K41" s="54">
        <v>632.70111899999995</v>
      </c>
      <c r="L41" s="55">
        <v>0.57222810486481002</v>
      </c>
    </row>
    <row r="42" spans="1:13" s="46" customFormat="1" x14ac:dyDescent="0.2">
      <c r="A42" s="72"/>
      <c r="B42" s="66" t="s">
        <v>84</v>
      </c>
      <c r="C42" s="54">
        <v>1889.1778489999999</v>
      </c>
      <c r="D42" s="54">
        <v>2615.5867389999999</v>
      </c>
      <c r="E42" s="54">
        <v>2362.5140590000001</v>
      </c>
      <c r="F42" s="55">
        <v>23.575399549963819</v>
      </c>
      <c r="G42" s="56">
        <v>473.33621000000016</v>
      </c>
      <c r="H42" s="57">
        <v>25.055142915768975</v>
      </c>
      <c r="I42" s="57"/>
      <c r="J42" s="54">
        <v>15542.058069999999</v>
      </c>
      <c r="K42" s="54">
        <v>29868.256743000002</v>
      </c>
      <c r="L42" s="55">
        <v>27.01347514396047</v>
      </c>
    </row>
    <row r="43" spans="1:13" s="46" customFormat="1" x14ac:dyDescent="0.2">
      <c r="A43" s="73" t="s">
        <v>56</v>
      </c>
      <c r="B43" s="62"/>
      <c r="C43" s="62">
        <v>1771.6257619999999</v>
      </c>
      <c r="D43" s="62">
        <v>1801.5426560000001</v>
      </c>
      <c r="E43" s="62">
        <v>1843.1954820000001</v>
      </c>
      <c r="F43" s="63">
        <v>1.7077288096473864</v>
      </c>
      <c r="G43" s="64">
        <v>71.569720000000189</v>
      </c>
      <c r="H43" s="65">
        <v>4.0397764321966427</v>
      </c>
      <c r="I43" s="65"/>
      <c r="J43" s="62">
        <v>22497.950076000001</v>
      </c>
      <c r="K43" s="62">
        <v>22726.134478</v>
      </c>
      <c r="L43" s="63">
        <v>1.9057081370059279</v>
      </c>
    </row>
    <row r="44" spans="1:13" s="46" customFormat="1" ht="3" customHeight="1" x14ac:dyDescent="0.2">
      <c r="A44" s="72"/>
      <c r="B44" s="66"/>
      <c r="C44" s="54"/>
      <c r="D44" s="54"/>
      <c r="E44" s="54"/>
      <c r="F44" s="55"/>
      <c r="G44" s="56"/>
      <c r="H44" s="57"/>
      <c r="I44" s="57"/>
      <c r="J44" s="54"/>
      <c r="K44" s="54"/>
      <c r="L44" s="55"/>
    </row>
    <row r="45" spans="1:13" s="46" customFormat="1" x14ac:dyDescent="0.2">
      <c r="A45" s="74" t="s">
        <v>57</v>
      </c>
      <c r="B45" s="67"/>
      <c r="C45" s="67">
        <v>93383.639696999962</v>
      </c>
      <c r="D45" s="67">
        <v>113525.11805100003</v>
      </c>
      <c r="E45" s="67">
        <v>107932.56350699998</v>
      </c>
      <c r="F45" s="68">
        <v>100</v>
      </c>
      <c r="G45" s="69">
        <v>14548.923810000022</v>
      </c>
      <c r="H45" s="68">
        <v>15.579735226862676</v>
      </c>
      <c r="I45" s="70"/>
      <c r="J45" s="67">
        <v>894395.46783699992</v>
      </c>
      <c r="K45" s="67">
        <v>1192529.644844</v>
      </c>
      <c r="L45" s="68">
        <v>100</v>
      </c>
    </row>
  </sheetData>
  <sortState ref="B36:L41">
    <sortCondition descending="1" ref="K36:K41"/>
  </sortState>
  <mergeCells count="3">
    <mergeCell ref="C3:E3"/>
    <mergeCell ref="G3:H3"/>
    <mergeCell ref="J3:L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5"/>
  <sheetViews>
    <sheetView zoomScale="90" zoomScaleNormal="90" workbookViewId="0">
      <pane xSplit="2" ySplit="4" topLeftCell="C5" activePane="bottomRight" state="frozen"/>
      <selection activeCell="C100" sqref="C100"/>
      <selection pane="topRight" activeCell="C100" sqref="C100"/>
      <selection pane="bottomLeft" activeCell="C100" sqref="C100"/>
      <selection pane="bottomRight" activeCell="C100" sqref="C100"/>
    </sheetView>
  </sheetViews>
  <sheetFormatPr defaultRowHeight="12.75" x14ac:dyDescent="0.2"/>
  <cols>
    <col min="1" max="1" width="1.42578125" style="43" customWidth="1"/>
    <col min="2" max="2" width="46.42578125" style="43" customWidth="1"/>
    <col min="3" max="3" width="7.5703125" style="43" bestFit="1" customWidth="1"/>
    <col min="4" max="5" width="8.5703125" style="43" bestFit="1" customWidth="1"/>
    <col min="6" max="6" width="6.5703125" style="43" bestFit="1" customWidth="1"/>
    <col min="7" max="7" width="15.7109375" style="43" bestFit="1" customWidth="1"/>
    <col min="8" max="8" width="8.5703125" style="43" bestFit="1" customWidth="1"/>
    <col min="9" max="9" width="0.85546875" style="43" customWidth="1"/>
    <col min="10" max="10" width="8.5703125" style="43" bestFit="1" customWidth="1"/>
    <col min="11" max="11" width="10" style="43" bestFit="1" customWidth="1"/>
    <col min="12" max="12" width="8.28515625" style="43" customWidth="1"/>
    <col min="13" max="16384" width="9.140625" style="43"/>
  </cols>
  <sheetData>
    <row r="1" spans="1:14" x14ac:dyDescent="0.2">
      <c r="A1" s="42" t="s">
        <v>171</v>
      </c>
    </row>
    <row r="3" spans="1:14" s="1" customFormat="1" ht="12" x14ac:dyDescent="0.2">
      <c r="A3" s="60"/>
      <c r="B3" s="19"/>
      <c r="C3" s="131" t="s">
        <v>131</v>
      </c>
      <c r="D3" s="131"/>
      <c r="E3" s="131"/>
      <c r="F3" s="20"/>
      <c r="G3" s="99" t="s">
        <v>115</v>
      </c>
      <c r="H3" s="99"/>
      <c r="I3" s="21"/>
      <c r="J3" s="131" t="s">
        <v>131</v>
      </c>
      <c r="K3" s="131"/>
      <c r="L3" s="131"/>
    </row>
    <row r="4" spans="1:14" s="46" customFormat="1" ht="24" x14ac:dyDescent="0.2">
      <c r="A4" s="61"/>
      <c r="B4" s="61" t="s">
        <v>90</v>
      </c>
      <c r="C4" s="24" t="s">
        <v>183</v>
      </c>
      <c r="D4" s="24" t="s">
        <v>179</v>
      </c>
      <c r="E4" s="24" t="s">
        <v>184</v>
      </c>
      <c r="F4" s="25" t="s">
        <v>125</v>
      </c>
      <c r="G4" s="24" t="s">
        <v>132</v>
      </c>
      <c r="H4" s="24" t="s">
        <v>2</v>
      </c>
      <c r="I4" s="27"/>
      <c r="J4" s="24" t="s">
        <v>185</v>
      </c>
      <c r="K4" s="24" t="s">
        <v>186</v>
      </c>
      <c r="L4" s="25" t="s">
        <v>125</v>
      </c>
    </row>
    <row r="5" spans="1:14" s="46" customFormat="1" x14ac:dyDescent="0.2">
      <c r="A5" s="71" t="s">
        <v>124</v>
      </c>
      <c r="B5" s="62"/>
      <c r="C5" s="62">
        <f>SUM(C6:C7)</f>
        <v>9490.0847200000007</v>
      </c>
      <c r="D5" s="62">
        <f t="shared" ref="D5:E5" si="0">SUM(D6:D7)</f>
        <v>11701.475087000001</v>
      </c>
      <c r="E5" s="62">
        <f t="shared" si="0"/>
        <v>9789.7000960000005</v>
      </c>
      <c r="F5" s="63">
        <f>E5/E$31*100</f>
        <v>9.0702006678133671</v>
      </c>
      <c r="G5" s="65">
        <f>E5-C5</f>
        <v>299.61537599999974</v>
      </c>
      <c r="H5" s="65">
        <f>G5/C5*100</f>
        <v>3.1571412146466034</v>
      </c>
      <c r="I5" s="65">
        <v>91343.749976999999</v>
      </c>
      <c r="J5" s="62">
        <f t="shared" ref="J5:K5" si="1">SUM(J6:J7)</f>
        <v>93600.002932000003</v>
      </c>
      <c r="K5" s="62">
        <f t="shared" si="1"/>
        <v>110349.84787100001</v>
      </c>
      <c r="L5" s="63">
        <f>K5/K$31*100</f>
        <v>9.2534259712625708</v>
      </c>
      <c r="M5" s="48"/>
    </row>
    <row r="6" spans="1:14" s="46" customFormat="1" x14ac:dyDescent="0.2">
      <c r="A6" s="80"/>
      <c r="B6" s="94" t="s">
        <v>92</v>
      </c>
      <c r="C6" s="54">
        <v>9054.7020240000002</v>
      </c>
      <c r="D6" s="54">
        <v>9537.1852440000002</v>
      </c>
      <c r="E6" s="54">
        <v>9732.0184769999996</v>
      </c>
      <c r="F6" s="55">
        <f t="shared" ref="F6:F31" si="2">E6/E$31*100</f>
        <v>9.0167583913346281</v>
      </c>
      <c r="G6" s="57">
        <f t="shared" ref="G6:G31" si="3">E6-C6</f>
        <v>677.31645299999946</v>
      </c>
      <c r="H6" s="57">
        <f t="shared" ref="H6:H31" si="4">G6/C6*100</f>
        <v>7.4802732459304995</v>
      </c>
      <c r="I6" s="57">
        <v>-610.72689200000002</v>
      </c>
      <c r="J6" s="115">
        <v>89028.030337999997</v>
      </c>
      <c r="K6" s="115">
        <v>98268.875541000001</v>
      </c>
      <c r="L6" s="55">
        <f t="shared" ref="L6:L31" si="5">K6/K$31*100</f>
        <v>8.2403717145207711</v>
      </c>
    </row>
    <row r="7" spans="1:14" s="46" customFormat="1" x14ac:dyDescent="0.2">
      <c r="A7" s="80"/>
      <c r="B7" s="94" t="s">
        <v>93</v>
      </c>
      <c r="C7" s="82">
        <v>435.38269600000001</v>
      </c>
      <c r="D7" s="82">
        <v>2164.289843</v>
      </c>
      <c r="E7" s="82">
        <v>57.681618999999998</v>
      </c>
      <c r="F7" s="56">
        <f t="shared" si="2"/>
        <v>5.3442276478737609E-2</v>
      </c>
      <c r="G7" s="57">
        <f t="shared" si="3"/>
        <v>-377.701077</v>
      </c>
      <c r="H7" s="57">
        <f t="shared" si="4"/>
        <v>-86.751513202077277</v>
      </c>
      <c r="I7" s="57">
        <v>90733.023084999993</v>
      </c>
      <c r="J7" s="115">
        <v>4571.9725939999998</v>
      </c>
      <c r="K7" s="116">
        <v>12080.972330000001</v>
      </c>
      <c r="L7" s="56">
        <f t="shared" si="5"/>
        <v>1.0130542567417988</v>
      </c>
    </row>
    <row r="8" spans="1:14" s="46" customFormat="1" x14ac:dyDescent="0.2">
      <c r="A8" s="73" t="s">
        <v>123</v>
      </c>
      <c r="B8" s="119"/>
      <c r="C8" s="62">
        <f>SUM(C9:C14)</f>
        <v>7681.4000969999988</v>
      </c>
      <c r="D8" s="62">
        <f t="shared" ref="D8:E8" si="6">SUM(D9:D14)</f>
        <v>8527.9106389999997</v>
      </c>
      <c r="E8" s="62">
        <f t="shared" si="6"/>
        <v>9495.6021299999975</v>
      </c>
      <c r="F8" s="63">
        <f t="shared" si="2"/>
        <v>8.7977175946387653</v>
      </c>
      <c r="G8" s="65">
        <f t="shared" si="3"/>
        <v>1814.2020329999987</v>
      </c>
      <c r="H8" s="65">
        <f t="shared" si="4"/>
        <v>23.618116620543468</v>
      </c>
      <c r="I8" s="65"/>
      <c r="J8" s="62">
        <f t="shared" ref="J8:K8" si="7">SUM(J9:J14)</f>
        <v>75918.921652999998</v>
      </c>
      <c r="K8" s="62">
        <f t="shared" si="7"/>
        <v>94772.614758999989</v>
      </c>
      <c r="L8" s="63">
        <f t="shared" si="5"/>
        <v>7.947191515846769</v>
      </c>
      <c r="M8" s="48"/>
    </row>
    <row r="9" spans="1:14" s="46" customFormat="1" x14ac:dyDescent="0.2">
      <c r="A9" s="66"/>
      <c r="B9" s="94" t="s">
        <v>94</v>
      </c>
      <c r="C9" s="54">
        <v>1285.2299049999999</v>
      </c>
      <c r="D9" s="54">
        <v>960.67961400000002</v>
      </c>
      <c r="E9" s="54">
        <v>1174.940196</v>
      </c>
      <c r="F9" s="55">
        <f t="shared" si="2"/>
        <v>1.0885873158417099</v>
      </c>
      <c r="G9" s="57">
        <f t="shared" si="3"/>
        <v>-110.2897089999999</v>
      </c>
      <c r="H9" s="57">
        <f t="shared" si="4"/>
        <v>-8.5813214095730146</v>
      </c>
      <c r="I9" s="57"/>
      <c r="J9" s="115">
        <v>11072.542598</v>
      </c>
      <c r="K9" s="115">
        <v>12377.971653000001</v>
      </c>
      <c r="L9" s="55">
        <f t="shared" si="5"/>
        <v>1.0379592412244993</v>
      </c>
    </row>
    <row r="10" spans="1:14" s="46" customFormat="1" x14ac:dyDescent="0.2">
      <c r="A10" s="66"/>
      <c r="B10" s="127" t="s">
        <v>95</v>
      </c>
      <c r="C10" s="95">
        <v>1077.853306</v>
      </c>
      <c r="D10" s="95">
        <v>1200.9542779999999</v>
      </c>
      <c r="E10" s="95">
        <v>1172.392474</v>
      </c>
      <c r="F10" s="96">
        <f t="shared" si="2"/>
        <v>1.0862268400805324</v>
      </c>
      <c r="G10" s="97">
        <f t="shared" si="3"/>
        <v>94.539168000000018</v>
      </c>
      <c r="H10" s="97">
        <f t="shared" si="4"/>
        <v>8.7710607254007922</v>
      </c>
      <c r="I10" s="97"/>
      <c r="J10" s="117">
        <v>11181.054138</v>
      </c>
      <c r="K10" s="117">
        <v>12429.962233</v>
      </c>
      <c r="L10" s="96">
        <f t="shared" si="5"/>
        <v>1.0423189299102091</v>
      </c>
    </row>
    <row r="11" spans="1:14" s="46" customFormat="1" x14ac:dyDescent="0.2">
      <c r="A11" s="66"/>
      <c r="B11" s="127" t="s">
        <v>96</v>
      </c>
      <c r="C11" s="95">
        <v>2279.4055370000001</v>
      </c>
      <c r="D11" s="95">
        <v>2806.07512</v>
      </c>
      <c r="E11" s="95">
        <v>3191.0942909999999</v>
      </c>
      <c r="F11" s="96">
        <f t="shared" si="2"/>
        <v>2.9565630494758337</v>
      </c>
      <c r="G11" s="97">
        <f t="shared" si="3"/>
        <v>911.68875399999979</v>
      </c>
      <c r="H11" s="97">
        <f t="shared" si="4"/>
        <v>39.996777194807692</v>
      </c>
      <c r="I11" s="97"/>
      <c r="J11" s="117">
        <v>22177.277429999998</v>
      </c>
      <c r="K11" s="117">
        <v>29656.356145000002</v>
      </c>
      <c r="L11" s="96">
        <f t="shared" si="5"/>
        <v>2.486844354202991</v>
      </c>
    </row>
    <row r="12" spans="1:14" s="46" customFormat="1" x14ac:dyDescent="0.2">
      <c r="A12" s="66"/>
      <c r="B12" s="94" t="s">
        <v>97</v>
      </c>
      <c r="C12" s="54">
        <v>1625.9317659999999</v>
      </c>
      <c r="D12" s="54">
        <v>1948.6815280000001</v>
      </c>
      <c r="E12" s="54">
        <v>2118.065153</v>
      </c>
      <c r="F12" s="55">
        <f t="shared" si="2"/>
        <v>1.9623967820078989</v>
      </c>
      <c r="G12" s="57">
        <f t="shared" si="3"/>
        <v>492.13338700000008</v>
      </c>
      <c r="H12" s="57">
        <f t="shared" si="4"/>
        <v>30.267776132494856</v>
      </c>
      <c r="I12" s="57"/>
      <c r="J12" s="115">
        <v>18164.966194000001</v>
      </c>
      <c r="K12" s="115">
        <v>22536.292375000001</v>
      </c>
      <c r="L12" s="55">
        <f t="shared" si="5"/>
        <v>1.8897888595421932</v>
      </c>
    </row>
    <row r="13" spans="1:14" s="46" customFormat="1" x14ac:dyDescent="0.2">
      <c r="A13" s="66"/>
      <c r="B13" s="94" t="s">
        <v>98</v>
      </c>
      <c r="C13" s="54">
        <v>1256.1791490000001</v>
      </c>
      <c r="D13" s="54">
        <v>1443.6156530000001</v>
      </c>
      <c r="E13" s="54">
        <v>1682.1949179999999</v>
      </c>
      <c r="F13" s="55">
        <f t="shared" si="2"/>
        <v>1.5585610712293521</v>
      </c>
      <c r="G13" s="57">
        <f t="shared" si="3"/>
        <v>426.01576899999986</v>
      </c>
      <c r="H13" s="57">
        <f t="shared" si="4"/>
        <v>33.913615692406296</v>
      </c>
      <c r="I13" s="57"/>
      <c r="J13" s="115">
        <v>11794.908429999999</v>
      </c>
      <c r="K13" s="115">
        <v>16139.7474</v>
      </c>
      <c r="L13" s="55">
        <f t="shared" si="5"/>
        <v>1.3534042922774727</v>
      </c>
    </row>
    <row r="14" spans="1:14" s="46" customFormat="1" x14ac:dyDescent="0.2">
      <c r="A14" s="66"/>
      <c r="B14" s="94" t="s">
        <v>99</v>
      </c>
      <c r="C14" s="54">
        <v>156.800434</v>
      </c>
      <c r="D14" s="54">
        <v>167.90444600000001</v>
      </c>
      <c r="E14" s="54">
        <v>156.915098</v>
      </c>
      <c r="F14" s="55">
        <f t="shared" si="2"/>
        <v>0.14538253600343998</v>
      </c>
      <c r="G14" s="57">
        <f t="shared" ref="G14" si="8">E14-C14</f>
        <v>0.11466400000000476</v>
      </c>
      <c r="H14" s="57">
        <f t="shared" ref="H14" si="9">G14/C14*100</f>
        <v>7.3127348614357005E-2</v>
      </c>
      <c r="I14" s="57">
        <v>26.627193808311965</v>
      </c>
      <c r="J14" s="115">
        <v>1528.172863</v>
      </c>
      <c r="K14" s="115">
        <v>1632.2849530000001</v>
      </c>
      <c r="L14" s="55">
        <f t="shared" si="5"/>
        <v>0.13687583868940434</v>
      </c>
      <c r="N14" s="46" t="str">
        <f>LOWER(M14)</f>
        <v/>
      </c>
    </row>
    <row r="15" spans="1:14" s="46" customFormat="1" x14ac:dyDescent="0.2">
      <c r="A15" s="73" t="s">
        <v>122</v>
      </c>
      <c r="B15" s="119"/>
      <c r="C15" s="62">
        <f t="shared" ref="C15:E15" si="10">SUM(C16:C17)</f>
        <v>2481.0895930000001</v>
      </c>
      <c r="D15" s="62">
        <f t="shared" si="10"/>
        <v>1781.3098500000001</v>
      </c>
      <c r="E15" s="114">
        <f t="shared" si="10"/>
        <v>2781.2594900000004</v>
      </c>
      <c r="F15" s="65">
        <f t="shared" si="2"/>
        <v>2.5768492840620998</v>
      </c>
      <c r="G15" s="65">
        <f t="shared" si="3"/>
        <v>300.16989700000022</v>
      </c>
      <c r="H15" s="65">
        <f t="shared" si="4"/>
        <v>12.098309462378218</v>
      </c>
      <c r="I15" s="65"/>
      <c r="J15" s="62">
        <f t="shared" ref="J15" si="11">SUM(J16:J17)</f>
        <v>17567.312626999999</v>
      </c>
      <c r="K15" s="62">
        <f t="shared" ref="K15" si="12">SUM(K16:K17)</f>
        <v>27955.358959000001</v>
      </c>
      <c r="L15" s="63">
        <f t="shared" si="5"/>
        <v>2.3442066266333326</v>
      </c>
      <c r="M15" s="48"/>
    </row>
    <row r="16" spans="1:14" s="46" customFormat="1" x14ac:dyDescent="0.2">
      <c r="A16" s="66"/>
      <c r="B16" s="94" t="s">
        <v>100</v>
      </c>
      <c r="C16" s="54">
        <v>2038.297427</v>
      </c>
      <c r="D16" s="54">
        <v>1146.170132</v>
      </c>
      <c r="E16" s="115">
        <v>2135.3171630000002</v>
      </c>
      <c r="F16" s="57">
        <f t="shared" si="2"/>
        <v>1.9783808459821428</v>
      </c>
      <c r="G16" s="57">
        <f t="shared" si="3"/>
        <v>97.019736000000194</v>
      </c>
      <c r="H16" s="57">
        <f t="shared" si="4"/>
        <v>4.7598419501905296</v>
      </c>
      <c r="I16" s="57">
        <f t="shared" ref="I16" si="13">H16/D16*100</f>
        <v>0.41528232304264312</v>
      </c>
      <c r="J16" s="115">
        <v>12641.167062</v>
      </c>
      <c r="K16" s="115">
        <v>22099.711317000001</v>
      </c>
      <c r="L16" s="55">
        <f t="shared" si="5"/>
        <v>1.8531791987352195</v>
      </c>
    </row>
    <row r="17" spans="1:13" s="46" customFormat="1" x14ac:dyDescent="0.2">
      <c r="A17" s="66"/>
      <c r="B17" s="94" t="s">
        <v>101</v>
      </c>
      <c r="C17" s="54">
        <v>442.79216600000001</v>
      </c>
      <c r="D17" s="54">
        <v>635.13971800000002</v>
      </c>
      <c r="E17" s="54">
        <v>645.94232699999998</v>
      </c>
      <c r="F17" s="55">
        <f t="shared" si="2"/>
        <v>0.59846843807995642</v>
      </c>
      <c r="G17" s="57">
        <f t="shared" si="3"/>
        <v>203.15016099999997</v>
      </c>
      <c r="H17" s="57">
        <f t="shared" si="4"/>
        <v>45.879348506811652</v>
      </c>
      <c r="I17" s="57"/>
      <c r="J17" s="115">
        <v>4926.1455649999998</v>
      </c>
      <c r="K17" s="115">
        <v>5855.6476419999999</v>
      </c>
      <c r="L17" s="55">
        <f t="shared" si="5"/>
        <v>0.49102742789811332</v>
      </c>
    </row>
    <row r="18" spans="1:13" s="46" customFormat="1" x14ac:dyDescent="0.2">
      <c r="A18" s="71" t="s">
        <v>91</v>
      </c>
      <c r="B18" s="62"/>
      <c r="C18" s="62">
        <v>312.96423800000002</v>
      </c>
      <c r="D18" s="62">
        <v>246.68963500000001</v>
      </c>
      <c r="E18" s="62">
        <v>271.23438900000002</v>
      </c>
      <c r="F18" s="63">
        <f t="shared" si="2"/>
        <v>0.25129986742361499</v>
      </c>
      <c r="G18" s="65">
        <f t="shared" si="3"/>
        <v>-41.729849000000002</v>
      </c>
      <c r="H18" s="65">
        <f t="shared" si="4"/>
        <v>-13.333743582549518</v>
      </c>
      <c r="I18" s="65"/>
      <c r="J18" s="114">
        <v>3011.4224170000002</v>
      </c>
      <c r="K18" s="114">
        <v>2962.7240320000001</v>
      </c>
      <c r="L18" s="63">
        <f t="shared" si="5"/>
        <v>0.24844028362813292</v>
      </c>
    </row>
    <row r="19" spans="1:13" s="46" customFormat="1" x14ac:dyDescent="0.2">
      <c r="A19" s="71" t="s">
        <v>121</v>
      </c>
      <c r="B19" s="62"/>
      <c r="C19" s="62">
        <f>SUM(C20:C27)</f>
        <v>54798.649037000003</v>
      </c>
      <c r="D19" s="62">
        <f t="shared" ref="D19:E19" si="14">SUM(D20:D27)</f>
        <v>60698.460339000005</v>
      </c>
      <c r="E19" s="62">
        <f t="shared" si="14"/>
        <v>59266.699719999997</v>
      </c>
      <c r="F19" s="63">
        <f t="shared" si="2"/>
        <v>54.910860813711928</v>
      </c>
      <c r="G19" s="65">
        <f t="shared" si="3"/>
        <v>4468.050682999994</v>
      </c>
      <c r="H19" s="65">
        <f t="shared" si="4"/>
        <v>8.1535781657375708</v>
      </c>
      <c r="I19" s="65"/>
      <c r="J19" s="62">
        <f t="shared" ref="J19" si="15">SUM(J20:J27)</f>
        <v>494641.93584599998</v>
      </c>
      <c r="K19" s="62">
        <f t="shared" ref="K19" si="16">SUM(K20:K27)</f>
        <v>650901.67209300003</v>
      </c>
      <c r="L19" s="63">
        <f t="shared" si="5"/>
        <v>54.5815925756837</v>
      </c>
      <c r="M19" s="48"/>
    </row>
    <row r="20" spans="1:13" s="46" customFormat="1" x14ac:dyDescent="0.2">
      <c r="A20" s="66"/>
      <c r="B20" s="94" t="s">
        <v>102</v>
      </c>
      <c r="C20" s="54">
        <v>731.61100599999997</v>
      </c>
      <c r="D20" s="54">
        <v>1089.5607199999999</v>
      </c>
      <c r="E20" s="54">
        <v>866.61216300000001</v>
      </c>
      <c r="F20" s="55">
        <f t="shared" si="2"/>
        <v>0.80292002231911741</v>
      </c>
      <c r="G20" s="57">
        <f t="shared" si="3"/>
        <v>135.00115700000003</v>
      </c>
      <c r="H20" s="57">
        <f t="shared" si="4"/>
        <v>18.452586947550657</v>
      </c>
      <c r="I20" s="57"/>
      <c r="J20" s="115">
        <v>8734.8426739999995</v>
      </c>
      <c r="K20" s="115">
        <v>10291.061146</v>
      </c>
      <c r="L20" s="55">
        <f t="shared" si="5"/>
        <v>0.86296061406056002</v>
      </c>
    </row>
    <row r="21" spans="1:13" s="46" customFormat="1" x14ac:dyDescent="0.2">
      <c r="A21" s="66"/>
      <c r="B21" s="94" t="s">
        <v>103</v>
      </c>
      <c r="C21" s="54">
        <v>1774.2025490000001</v>
      </c>
      <c r="D21" s="54">
        <v>1431.4116770000001</v>
      </c>
      <c r="E21" s="54">
        <v>1379.4718559999999</v>
      </c>
      <c r="F21" s="55">
        <f t="shared" si="2"/>
        <v>1.2780868082601724</v>
      </c>
      <c r="G21" s="57">
        <f t="shared" si="3"/>
        <v>-394.7306930000002</v>
      </c>
      <c r="H21" s="57">
        <f t="shared" si="4"/>
        <v>-22.24834437434912</v>
      </c>
      <c r="I21" s="57"/>
      <c r="J21" s="115">
        <v>15911.548323000001</v>
      </c>
      <c r="K21" s="115">
        <v>20995.045033999999</v>
      </c>
      <c r="L21" s="55">
        <f t="shared" si="5"/>
        <v>1.7605470123760694</v>
      </c>
    </row>
    <row r="22" spans="1:13" s="46" customFormat="1" x14ac:dyDescent="0.2">
      <c r="A22" s="66"/>
      <c r="B22" s="94" t="s">
        <v>104</v>
      </c>
      <c r="C22" s="54">
        <v>3023.6099899999999</v>
      </c>
      <c r="D22" s="54">
        <v>9323.4836030000006</v>
      </c>
      <c r="E22" s="54">
        <v>6400.3026419999997</v>
      </c>
      <c r="F22" s="55">
        <f t="shared" si="2"/>
        <v>5.9299088560839248</v>
      </c>
      <c r="G22" s="57">
        <f t="shared" si="3"/>
        <v>3376.6926519999997</v>
      </c>
      <c r="H22" s="57">
        <f t="shared" si="4"/>
        <v>111.67752002301063</v>
      </c>
      <c r="I22" s="57"/>
      <c r="J22" s="115">
        <v>26233.619763999999</v>
      </c>
      <c r="K22" s="115">
        <v>73881.908989000003</v>
      </c>
      <c r="L22" s="55">
        <f t="shared" si="5"/>
        <v>6.1953939097811528</v>
      </c>
    </row>
    <row r="23" spans="1:13" s="46" customFormat="1" x14ac:dyDescent="0.2">
      <c r="A23" s="66"/>
      <c r="B23" s="94" t="s">
        <v>105</v>
      </c>
      <c r="C23" s="54">
        <v>2494.687993</v>
      </c>
      <c r="D23" s="54">
        <v>1419.8563160000001</v>
      </c>
      <c r="E23" s="54">
        <v>3329.154669</v>
      </c>
      <c r="F23" s="55">
        <f t="shared" si="2"/>
        <v>3.0844766035637488</v>
      </c>
      <c r="G23" s="57">
        <f t="shared" si="3"/>
        <v>834.46667600000001</v>
      </c>
      <c r="H23" s="57">
        <f t="shared" si="4"/>
        <v>33.449741143641283</v>
      </c>
      <c r="I23" s="57"/>
      <c r="J23" s="115">
        <v>19930.052254999999</v>
      </c>
      <c r="K23" s="115">
        <v>29527.074929999999</v>
      </c>
      <c r="L23" s="55">
        <f t="shared" si="5"/>
        <v>2.4760034316683641</v>
      </c>
    </row>
    <row r="24" spans="1:13" s="46" customFormat="1" x14ac:dyDescent="0.2">
      <c r="A24" s="66"/>
      <c r="B24" s="94" t="s">
        <v>106</v>
      </c>
      <c r="C24" s="54">
        <v>3619.8754199999998</v>
      </c>
      <c r="D24" s="54">
        <v>3258.9770480000002</v>
      </c>
      <c r="E24" s="54">
        <v>3628.9307229999999</v>
      </c>
      <c r="F24" s="55">
        <f t="shared" si="2"/>
        <v>3.3622204505173685</v>
      </c>
      <c r="G24" s="57">
        <f t="shared" si="3"/>
        <v>9.0553030000000945</v>
      </c>
      <c r="H24" s="57">
        <f t="shared" si="4"/>
        <v>0.25015510064156005</v>
      </c>
      <c r="I24" s="57"/>
      <c r="J24" s="115">
        <v>39769.807307000003</v>
      </c>
      <c r="K24" s="115">
        <v>39986.328299000001</v>
      </c>
      <c r="L24" s="55">
        <f t="shared" si="5"/>
        <v>3.3530678647599386</v>
      </c>
    </row>
    <row r="25" spans="1:13" s="46" customFormat="1" x14ac:dyDescent="0.2">
      <c r="A25" s="66"/>
      <c r="B25" s="94" t="s">
        <v>107</v>
      </c>
      <c r="C25" s="54">
        <v>20767.438556000001</v>
      </c>
      <c r="D25" s="54">
        <v>20377.761471000002</v>
      </c>
      <c r="E25" s="54">
        <v>21247.195210999998</v>
      </c>
      <c r="F25" s="55">
        <f t="shared" si="2"/>
        <v>19.685620836404951</v>
      </c>
      <c r="G25" s="57">
        <f t="shared" si="3"/>
        <v>479.75665499999741</v>
      </c>
      <c r="H25" s="57">
        <f t="shared" si="4"/>
        <v>2.3101387959151518</v>
      </c>
      <c r="I25" s="57"/>
      <c r="J25" s="115">
        <v>202691.14632599999</v>
      </c>
      <c r="K25" s="115">
        <v>248116.472672</v>
      </c>
      <c r="L25" s="55">
        <f t="shared" si="5"/>
        <v>20.805895580437092</v>
      </c>
    </row>
    <row r="26" spans="1:13" s="46" customFormat="1" ht="24" x14ac:dyDescent="0.2">
      <c r="A26" s="66"/>
      <c r="B26" s="94" t="s">
        <v>108</v>
      </c>
      <c r="C26" s="95">
        <v>19750.200981000002</v>
      </c>
      <c r="D26" s="95">
        <v>20280.486417</v>
      </c>
      <c r="E26" s="95">
        <v>18710.844389000002</v>
      </c>
      <c r="F26" s="96">
        <f t="shared" si="2"/>
        <v>17.335680522205426</v>
      </c>
      <c r="G26" s="97">
        <f t="shared" si="3"/>
        <v>-1039.3565920000001</v>
      </c>
      <c r="H26" s="97">
        <f t="shared" si="4"/>
        <v>-5.2625114701358084</v>
      </c>
      <c r="I26" s="97"/>
      <c r="J26" s="117">
        <v>156247.21369599999</v>
      </c>
      <c r="K26" s="117">
        <v>191147.81841899999</v>
      </c>
      <c r="L26" s="96">
        <f t="shared" si="5"/>
        <v>16.028768697318618</v>
      </c>
    </row>
    <row r="27" spans="1:13" s="46" customFormat="1" x14ac:dyDescent="0.2">
      <c r="A27" s="66"/>
      <c r="B27" s="94" t="s">
        <v>109</v>
      </c>
      <c r="C27" s="54">
        <v>2637.0225420000002</v>
      </c>
      <c r="D27" s="54">
        <v>3516.9230870000001</v>
      </c>
      <c r="E27" s="54">
        <v>3704.188067</v>
      </c>
      <c r="F27" s="55">
        <f t="shared" si="2"/>
        <v>3.4319467143572138</v>
      </c>
      <c r="G27" s="57">
        <f t="shared" si="3"/>
        <v>1067.1655249999999</v>
      </c>
      <c r="H27" s="57">
        <f t="shared" si="4"/>
        <v>40.468578027043648</v>
      </c>
      <c r="I27" s="57"/>
      <c r="J27" s="115">
        <v>25123.705501</v>
      </c>
      <c r="K27" s="115">
        <v>36955.962604</v>
      </c>
      <c r="L27" s="55">
        <f t="shared" si="5"/>
        <v>3.098955465281902</v>
      </c>
    </row>
    <row r="28" spans="1:13" s="46" customFormat="1" x14ac:dyDescent="0.2">
      <c r="A28" s="71" t="s">
        <v>120</v>
      </c>
      <c r="B28" s="62"/>
      <c r="C28" s="62">
        <v>169.60778400000001</v>
      </c>
      <c r="D28" s="62">
        <v>163.34186500000001</v>
      </c>
      <c r="E28" s="62">
        <v>167.78968599999999</v>
      </c>
      <c r="F28" s="63">
        <f t="shared" si="2"/>
        <v>0.15545789013814904</v>
      </c>
      <c r="G28" s="65">
        <f>E28-C28</f>
        <v>-1.8180980000000204</v>
      </c>
      <c r="H28" s="65">
        <f t="shared" si="4"/>
        <v>-1.0719425471651822</v>
      </c>
      <c r="I28" s="65"/>
      <c r="J28" s="114">
        <v>1813.385307</v>
      </c>
      <c r="K28" s="114">
        <v>1820.6331110000001</v>
      </c>
      <c r="L28" s="63">
        <f t="shared" si="5"/>
        <v>0.15266984086069949</v>
      </c>
      <c r="M28" s="48"/>
    </row>
    <row r="29" spans="1:13" s="46" customFormat="1" x14ac:dyDescent="0.2">
      <c r="A29" s="120" t="s">
        <v>119</v>
      </c>
      <c r="B29" s="76"/>
      <c r="C29" s="77">
        <f>+C28+C19+C18+C15+C8+C5</f>
        <v>74933.795469000004</v>
      </c>
      <c r="D29" s="77">
        <f t="shared" ref="D29:E29" si="17">+D28+D19+D18+D15+D8+D5</f>
        <v>83119.187415000008</v>
      </c>
      <c r="E29" s="77">
        <f t="shared" si="17"/>
        <v>81772.285510999995</v>
      </c>
      <c r="F29" s="78">
        <f t="shared" si="2"/>
        <v>75.762386117787912</v>
      </c>
      <c r="G29" s="79">
        <f t="shared" si="3"/>
        <v>6838.4900419999904</v>
      </c>
      <c r="H29" s="79">
        <f t="shared" si="4"/>
        <v>9.1260425275389441</v>
      </c>
      <c r="I29" s="79"/>
      <c r="J29" s="77">
        <f t="shared" ref="J29" si="18">+J28+J19+J18+J15+J8+J5</f>
        <v>686552.98078199988</v>
      </c>
      <c r="K29" s="77">
        <f t="shared" ref="K29" si="19">+K28+K19+K18+K15+K8+K5</f>
        <v>888762.85082500009</v>
      </c>
      <c r="L29" s="78">
        <f t="shared" si="5"/>
        <v>74.527526813915216</v>
      </c>
    </row>
    <row r="30" spans="1:13" s="46" customFormat="1" ht="15" customHeight="1" x14ac:dyDescent="0.2">
      <c r="A30" s="120" t="s">
        <v>117</v>
      </c>
      <c r="B30" s="76"/>
      <c r="C30" s="77">
        <v>18449.844228000002</v>
      </c>
      <c r="D30" s="77">
        <v>30405.930636000001</v>
      </c>
      <c r="E30" s="77">
        <v>26160.277996000001</v>
      </c>
      <c r="F30" s="78">
        <f t="shared" si="2"/>
        <v>24.237613882212081</v>
      </c>
      <c r="G30" s="79">
        <f t="shared" si="3"/>
        <v>7710.433767999999</v>
      </c>
      <c r="H30" s="79">
        <f t="shared" si="4"/>
        <v>41.791321773321144</v>
      </c>
      <c r="I30" s="79"/>
      <c r="J30" s="118">
        <v>207842.48705500001</v>
      </c>
      <c r="K30" s="118">
        <v>303766.79401900002</v>
      </c>
      <c r="L30" s="78">
        <f t="shared" si="5"/>
        <v>25.47247318608478</v>
      </c>
      <c r="M30" s="48"/>
    </row>
    <row r="31" spans="1:13" s="46" customFormat="1" ht="15.75" customHeight="1" x14ac:dyDescent="0.2">
      <c r="A31" s="121" t="s">
        <v>118</v>
      </c>
      <c r="B31" s="83"/>
      <c r="C31" s="67">
        <f>+C29+C30</f>
        <v>93383.639697000006</v>
      </c>
      <c r="D31" s="67">
        <f t="shared" ref="D31:E31" si="20">+D29+D30</f>
        <v>113525.11805100001</v>
      </c>
      <c r="E31" s="67">
        <f t="shared" si="20"/>
        <v>107932.563507</v>
      </c>
      <c r="F31" s="68">
        <f t="shared" si="2"/>
        <v>100</v>
      </c>
      <c r="G31" s="68">
        <f t="shared" si="3"/>
        <v>14548.923809999993</v>
      </c>
      <c r="H31" s="68">
        <f t="shared" si="4"/>
        <v>15.57973522686264</v>
      </c>
      <c r="I31" s="70"/>
      <c r="J31" s="67">
        <f>+J29+J30</f>
        <v>894395.46783699992</v>
      </c>
      <c r="K31" s="67">
        <f>+K29+K30</f>
        <v>1192529.6448440002</v>
      </c>
      <c r="L31" s="68">
        <f t="shared" si="5"/>
        <v>100</v>
      </c>
      <c r="M31" s="48"/>
    </row>
    <row r="32" spans="1:13" s="46" customFormat="1" x14ac:dyDescent="0.2"/>
    <row r="33" spans="1:12" s="46" customFormat="1" x14ac:dyDescent="0.2">
      <c r="C33" s="49"/>
      <c r="D33" s="49"/>
      <c r="E33" s="49"/>
      <c r="F33" s="49"/>
      <c r="G33" s="48"/>
      <c r="H33" s="48"/>
      <c r="J33" s="49"/>
      <c r="K33" s="48"/>
      <c r="L33" s="48"/>
    </row>
    <row r="34" spans="1:12" s="46" customFormat="1" x14ac:dyDescent="0.2">
      <c r="A34" s="47"/>
      <c r="B34" s="47"/>
      <c r="C34" s="50"/>
      <c r="D34" s="50"/>
      <c r="E34" s="48"/>
      <c r="G34" s="49"/>
      <c r="H34" s="49"/>
      <c r="K34" s="48"/>
    </row>
    <row r="35" spans="1:12" s="46" customFormat="1" x14ac:dyDescent="0.2"/>
  </sheetData>
  <mergeCells count="2">
    <mergeCell ref="C3:E3"/>
    <mergeCell ref="J3:L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Appendix i</vt:lpstr>
      <vt:lpstr>Appendix ii-iii</vt:lpstr>
      <vt:lpstr>Appendix iv</vt:lpstr>
      <vt:lpstr>Appendix v</vt:lpstr>
      <vt:lpstr>Appendix vi</vt:lpstr>
      <vt:lpstr>'Appendix ii-iii'!Print_Area</vt:lpstr>
      <vt:lpstr>'Appendix vi'!Print_Area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Nurul Ainie Hamid</cp:lastModifiedBy>
  <cp:lastPrinted>2022-12-16T07:33:36Z</cp:lastPrinted>
  <dcterms:created xsi:type="dcterms:W3CDTF">2020-06-23T08:33:49Z</dcterms:created>
  <dcterms:modified xsi:type="dcterms:W3CDTF">2022-12-16T07:34:28Z</dcterms:modified>
</cp:coreProperties>
</file>