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saeda\Documents\PPLN 2025\cms 042025\"/>
    </mc:Choice>
  </mc:AlternateContent>
  <xr:revisionPtr revIDLastSave="0" documentId="13_ncr:1_{841A3924-9B53-42DF-A69A-D1B4A98C2955}" xr6:coauthVersionLast="36" xr6:coauthVersionMax="36" xr10:uidLastSave="{00000000-0000-0000-0000-000000000000}"/>
  <bookViews>
    <workbookView xWindow="0" yWindow="0" windowWidth="11490" windowHeight="9780" tabRatio="690" xr2:uid="{00000000-000D-0000-FFFF-FFFF00000000}"/>
  </bookViews>
  <sheets>
    <sheet name="Appendix i" sheetId="2" r:id="rId1"/>
    <sheet name="Appendix ii-iii" sheetId="7" r:id="rId2"/>
    <sheet name="Appendix iv" sheetId="6" r:id="rId3"/>
    <sheet name="Appendix v" sheetId="8" r:id="rId4"/>
    <sheet name="Appendix vi" sheetId="5" r:id="rId5"/>
  </sheets>
  <definedNames>
    <definedName name="_xlnm._FilterDatabase" localSheetId="2" hidden="1">'Appendix iv'!#REF!</definedName>
    <definedName name="_xlnm._FilterDatabase" localSheetId="3" hidden="1">'Appendix v'!#REF!</definedName>
    <definedName name="_xlnm.Print_Area" localSheetId="0">'Appendix i'!$A$1:$L$82</definedName>
    <definedName name="_xlnm.Print_Area" localSheetId="1">'Appendix ii-iii'!$A$1:$L$77</definedName>
    <definedName name="_xlnm.Print_Area" localSheetId="2">'Appendix iv'!$A$1:$L$46</definedName>
    <definedName name="_xlnm.Print_Area" localSheetId="3">'Appendix v'!$A$1:$L$46</definedName>
    <definedName name="_xlnm.Print_Area" localSheetId="4">'Appendix vi'!$A$1:$L$37</definedName>
    <definedName name="_xlnm.Print_Titles" localSheetId="0">'Appendix i'!$1:$6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5" l="1"/>
  <c r="D7" i="5"/>
  <c r="E7" i="5"/>
  <c r="G7" i="5"/>
  <c r="H7" i="5"/>
  <c r="J7" i="5"/>
  <c r="K7" i="5"/>
  <c r="K5" i="5" s="1"/>
  <c r="G8" i="5"/>
  <c r="H8" i="5"/>
  <c r="G9" i="5"/>
  <c r="H9" i="5" s="1"/>
  <c r="C11" i="5"/>
  <c r="D11" i="5"/>
  <c r="E11" i="5"/>
  <c r="G11" i="5" s="1"/>
  <c r="H11" i="5" s="1"/>
  <c r="J11" i="5"/>
  <c r="K11" i="5"/>
  <c r="G12" i="5"/>
  <c r="H12" i="5"/>
  <c r="G13" i="5"/>
  <c r="H13" i="5"/>
  <c r="G14" i="5"/>
  <c r="H14" i="5"/>
  <c r="G15" i="5"/>
  <c r="H15" i="5" s="1"/>
  <c r="G16" i="5"/>
  <c r="H16" i="5"/>
  <c r="G17" i="5"/>
  <c r="H17" i="5"/>
  <c r="C19" i="5"/>
  <c r="D19" i="5"/>
  <c r="E19" i="5"/>
  <c r="G19" i="5"/>
  <c r="H19" i="5"/>
  <c r="J19" i="5"/>
  <c r="K19" i="5"/>
  <c r="G20" i="5"/>
  <c r="H20" i="5"/>
  <c r="I20" i="5" s="1"/>
  <c r="G21" i="5"/>
  <c r="H21" i="5"/>
  <c r="G23" i="5"/>
  <c r="H23" i="5"/>
  <c r="C25" i="5"/>
  <c r="D25" i="5"/>
  <c r="E25" i="5"/>
  <c r="G25" i="5"/>
  <c r="H25" i="5"/>
  <c r="J25" i="5"/>
  <c r="K25" i="5"/>
  <c r="G26" i="5"/>
  <c r="H26" i="5"/>
  <c r="G27" i="5"/>
  <c r="H27" i="5" s="1"/>
  <c r="G28" i="5"/>
  <c r="H28" i="5"/>
  <c r="G29" i="5"/>
  <c r="H29" i="5"/>
  <c r="G30" i="5"/>
  <c r="H30" i="5"/>
  <c r="G31" i="5"/>
  <c r="H31" i="5"/>
  <c r="G32" i="5"/>
  <c r="H32" i="5" s="1"/>
  <c r="G33" i="5"/>
  <c r="H33" i="5" s="1"/>
  <c r="G35" i="5"/>
  <c r="H35" i="5"/>
  <c r="G37" i="5"/>
  <c r="H37" i="5"/>
  <c r="J5" i="5" l="1"/>
  <c r="E5" i="5"/>
  <c r="F35" i="5" s="1"/>
  <c r="K36" i="5"/>
  <c r="L36" i="5" s="1"/>
  <c r="E36" i="5"/>
  <c r="C36" i="5"/>
  <c r="J36" i="5"/>
  <c r="D5" i="5"/>
  <c r="C5" i="5"/>
  <c r="F36" i="5"/>
  <c r="G36" i="5"/>
  <c r="H36" i="5" s="1"/>
  <c r="L20" i="5"/>
  <c r="L15" i="5"/>
  <c r="L21" i="5"/>
  <c r="L28" i="5"/>
  <c r="L5" i="5"/>
  <c r="L29" i="5"/>
  <c r="L11" i="5"/>
  <c r="L7" i="5"/>
  <c r="L31" i="5"/>
  <c r="L37" i="5"/>
  <c r="L19" i="5"/>
  <c r="L8" i="5"/>
  <c r="L32" i="5"/>
  <c r="L9" i="5"/>
  <c r="L27" i="5"/>
  <c r="L33" i="5"/>
  <c r="L35" i="5"/>
  <c r="L30" i="5"/>
  <c r="L16" i="5"/>
  <c r="L23" i="5"/>
  <c r="L17" i="5"/>
  <c r="L12" i="5"/>
  <c r="L25" i="5"/>
  <c r="L13" i="5"/>
  <c r="L26" i="5"/>
  <c r="L14" i="5"/>
  <c r="F28" i="5"/>
  <c r="F21" i="5"/>
  <c r="F16" i="5"/>
  <c r="F19" i="5"/>
  <c r="F31" i="5"/>
  <c r="F37" i="5"/>
  <c r="F20" i="5"/>
  <c r="F23" i="5"/>
  <c r="F17" i="5"/>
  <c r="F12" i="5"/>
  <c r="F7" i="5"/>
  <c r="F13" i="5"/>
  <c r="F32" i="5"/>
  <c r="D36" i="5"/>
  <c r="F33" i="5" l="1"/>
  <c r="F27" i="5"/>
  <c r="F9" i="5"/>
  <c r="F26" i="5"/>
  <c r="F8" i="5"/>
  <c r="F25" i="5"/>
  <c r="F30" i="5"/>
  <c r="F29" i="5"/>
  <c r="F11" i="5"/>
  <c r="G5" i="5"/>
  <c r="H5" i="5" s="1"/>
  <c r="F15" i="5"/>
  <c r="F5" i="5"/>
  <c r="F14" i="5"/>
  <c r="H13" i="2" l="1"/>
  <c r="H81" i="2" l="1"/>
  <c r="I81" i="2"/>
  <c r="J81" i="2"/>
  <c r="K81" i="2"/>
  <c r="L81" i="2"/>
  <c r="H82" i="2"/>
  <c r="I82" i="2"/>
  <c r="J82" i="2"/>
  <c r="K82" i="2"/>
  <c r="L82" i="2"/>
  <c r="L34" i="2" l="1"/>
  <c r="K34" i="2"/>
  <c r="J34" i="2"/>
  <c r="I34" i="2"/>
  <c r="H34" i="2"/>
  <c r="I80" i="2" l="1"/>
  <c r="J80" i="2"/>
  <c r="K80" i="2"/>
  <c r="L80" i="2"/>
  <c r="H80" i="2"/>
  <c r="I79" i="2" l="1"/>
  <c r="J79" i="2"/>
  <c r="K79" i="2"/>
  <c r="L79" i="2"/>
  <c r="H79" i="2"/>
  <c r="K7" i="6" l="1"/>
  <c r="J7" i="6"/>
  <c r="E7" i="6"/>
  <c r="D7" i="6"/>
  <c r="C7" i="6"/>
  <c r="G7" i="7"/>
  <c r="G5" i="7"/>
  <c r="I13" i="2" l="1"/>
  <c r="J13" i="2"/>
  <c r="K13" i="2"/>
  <c r="L13" i="2"/>
  <c r="H76" i="2" l="1"/>
  <c r="I76" i="2"/>
  <c r="J76" i="2"/>
  <c r="K76" i="2"/>
  <c r="L76" i="2"/>
  <c r="H28" i="2"/>
  <c r="L31" i="2"/>
  <c r="K31" i="2"/>
  <c r="J31" i="2"/>
  <c r="I31" i="2"/>
  <c r="H31" i="2"/>
  <c r="L30" i="2"/>
  <c r="K30" i="2"/>
  <c r="J30" i="2"/>
  <c r="I30" i="2"/>
  <c r="H30" i="2"/>
  <c r="L29" i="2"/>
  <c r="K29" i="2"/>
  <c r="J29" i="2"/>
  <c r="I29" i="2"/>
  <c r="H29" i="2"/>
  <c r="L28" i="2"/>
  <c r="K28" i="2"/>
  <c r="J28" i="2"/>
  <c r="I28" i="2"/>
  <c r="I75" i="2" l="1"/>
  <c r="J75" i="2"/>
  <c r="K75" i="2"/>
  <c r="L75" i="2"/>
  <c r="H75" i="2"/>
  <c r="I74" i="2" l="1"/>
  <c r="J74" i="2"/>
  <c r="K74" i="2"/>
  <c r="L74" i="2"/>
  <c r="H74" i="2"/>
  <c r="I73" i="2" l="1"/>
  <c r="J73" i="2"/>
  <c r="K73" i="2"/>
  <c r="L73" i="2"/>
  <c r="H73" i="2"/>
  <c r="C37" i="6" l="1"/>
  <c r="J28" i="6"/>
  <c r="K28" i="6"/>
  <c r="E28" i="6"/>
  <c r="D28" i="6"/>
  <c r="C28" i="6"/>
  <c r="G28" i="6" l="1"/>
  <c r="I72" i="2"/>
  <c r="J72" i="2"/>
  <c r="K72" i="2"/>
  <c r="L72" i="2"/>
  <c r="H72" i="2"/>
  <c r="D28" i="8" l="1"/>
  <c r="E28" i="8"/>
  <c r="C28" i="8"/>
  <c r="C7" i="8"/>
  <c r="K37" i="6"/>
  <c r="J37" i="6"/>
  <c r="D37" i="6"/>
  <c r="E37" i="6"/>
  <c r="D7" i="8"/>
  <c r="E7" i="8"/>
  <c r="F28" i="8" l="1"/>
  <c r="C37" i="7"/>
  <c r="C38" i="7" s="1"/>
  <c r="I71" i="2" l="1"/>
  <c r="J71" i="2"/>
  <c r="K71" i="2"/>
  <c r="L71" i="2"/>
  <c r="H71" i="2"/>
  <c r="H70" i="2" l="1"/>
  <c r="I70" i="2"/>
  <c r="J70" i="2"/>
  <c r="K70" i="2"/>
  <c r="L70" i="2"/>
  <c r="I69" i="2" l="1"/>
  <c r="J69" i="2"/>
  <c r="K69" i="2"/>
  <c r="L69" i="2"/>
  <c r="H69" i="2"/>
  <c r="K37" i="8" l="1"/>
  <c r="J37" i="8"/>
  <c r="D37" i="8"/>
  <c r="E37" i="8"/>
  <c r="C37" i="8"/>
  <c r="K28" i="8"/>
  <c r="J28" i="8"/>
  <c r="K7" i="8"/>
  <c r="J7" i="8"/>
  <c r="L37" i="8" l="1"/>
  <c r="F39" i="6"/>
  <c r="F40" i="6"/>
  <c r="F41" i="6"/>
  <c r="F42" i="6"/>
  <c r="F43" i="6"/>
  <c r="F44" i="6"/>
  <c r="F38" i="6"/>
  <c r="F35" i="6"/>
  <c r="G8" i="7" l="1"/>
  <c r="H8" i="7" s="1"/>
  <c r="G9" i="7"/>
  <c r="H9" i="7" s="1"/>
  <c r="G10" i="7"/>
  <c r="H10" i="7" s="1"/>
  <c r="G11" i="7"/>
  <c r="H11" i="7" s="1"/>
  <c r="G12" i="7"/>
  <c r="H12" i="7" s="1"/>
  <c r="G13" i="7"/>
  <c r="H13" i="7" s="1"/>
  <c r="G14" i="7"/>
  <c r="H14" i="7" s="1"/>
  <c r="G15" i="7"/>
  <c r="H15" i="7" s="1"/>
  <c r="G16" i="7"/>
  <c r="H16" i="7" s="1"/>
  <c r="G17" i="7"/>
  <c r="H17" i="7" s="1"/>
  <c r="G18" i="7"/>
  <c r="H18" i="7" s="1"/>
  <c r="G19" i="7"/>
  <c r="H19" i="7" s="1"/>
  <c r="G20" i="7"/>
  <c r="H20" i="7" s="1"/>
  <c r="G21" i="7"/>
  <c r="H21" i="7" s="1"/>
  <c r="G22" i="7"/>
  <c r="H22" i="7" s="1"/>
  <c r="G23" i="7"/>
  <c r="H23" i="7" s="1"/>
  <c r="G24" i="7"/>
  <c r="H24" i="7" s="1"/>
  <c r="G25" i="7"/>
  <c r="H25" i="7" s="1"/>
  <c r="G26" i="7"/>
  <c r="H26" i="7" s="1"/>
  <c r="G27" i="7"/>
  <c r="H27" i="7" s="1"/>
  <c r="G28" i="7"/>
  <c r="H28" i="7" s="1"/>
  <c r="G29" i="7"/>
  <c r="H29" i="7" s="1"/>
  <c r="G30" i="7"/>
  <c r="H30" i="7" s="1"/>
  <c r="G31" i="7"/>
  <c r="H31" i="7" s="1"/>
  <c r="G32" i="7"/>
  <c r="H32" i="7" s="1"/>
  <c r="G33" i="7"/>
  <c r="H33" i="7" s="1"/>
  <c r="G34" i="7"/>
  <c r="H34" i="7" s="1"/>
  <c r="G35" i="7"/>
  <c r="H35" i="7" s="1"/>
  <c r="G36" i="7"/>
  <c r="H36" i="7" s="1"/>
  <c r="L68" i="2" l="1"/>
  <c r="K68" i="2"/>
  <c r="J68" i="2"/>
  <c r="I68" i="2"/>
  <c r="H68" i="2"/>
  <c r="L46" i="6" l="1"/>
  <c r="F46" i="6"/>
  <c r="F46" i="8"/>
  <c r="L46" i="8"/>
  <c r="G38" i="6" l="1"/>
  <c r="H38" i="6" s="1"/>
  <c r="G39" i="6"/>
  <c r="H39" i="6" s="1"/>
  <c r="G40" i="6"/>
  <c r="H40" i="6" s="1"/>
  <c r="G41" i="6"/>
  <c r="H41" i="6" s="1"/>
  <c r="G42" i="6"/>
  <c r="H42" i="6" s="1"/>
  <c r="G43" i="6"/>
  <c r="H43" i="6" s="1"/>
  <c r="G44" i="6"/>
  <c r="H44" i="6" s="1"/>
  <c r="L47" i="7" l="1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46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7" i="7"/>
  <c r="L5" i="7"/>
  <c r="F5" i="7"/>
  <c r="F44" i="7"/>
  <c r="L44" i="7"/>
  <c r="G44" i="7"/>
  <c r="H66" i="2" l="1"/>
  <c r="I67" i="2"/>
  <c r="J67" i="2"/>
  <c r="K67" i="2"/>
  <c r="L67" i="2"/>
  <c r="H67" i="2"/>
  <c r="I66" i="2"/>
  <c r="J66" i="2"/>
  <c r="K66" i="2"/>
  <c r="L66" i="2"/>
  <c r="G5" i="8" l="1"/>
  <c r="H5" i="8" s="1"/>
  <c r="G5" i="6"/>
  <c r="H5" i="6" s="1"/>
  <c r="H44" i="7"/>
  <c r="H5" i="7"/>
  <c r="I65" i="2" l="1"/>
  <c r="J65" i="2"/>
  <c r="K65" i="2"/>
  <c r="L65" i="2"/>
  <c r="H65" i="2"/>
  <c r="G8" i="8" l="1"/>
  <c r="H52" i="2" l="1"/>
  <c r="I52" i="2"/>
  <c r="J52" i="2"/>
  <c r="K52" i="2"/>
  <c r="L52" i="2"/>
  <c r="H53" i="2"/>
  <c r="I53" i="2"/>
  <c r="J53" i="2"/>
  <c r="K53" i="2"/>
  <c r="L53" i="2"/>
  <c r="H54" i="2"/>
  <c r="I54" i="2"/>
  <c r="J54" i="2"/>
  <c r="K54" i="2"/>
  <c r="L54" i="2"/>
  <c r="H55" i="2"/>
  <c r="I55" i="2"/>
  <c r="J55" i="2"/>
  <c r="K55" i="2"/>
  <c r="L55" i="2"/>
  <c r="H56" i="2"/>
  <c r="I56" i="2"/>
  <c r="J56" i="2"/>
  <c r="K56" i="2"/>
  <c r="L56" i="2"/>
  <c r="H57" i="2"/>
  <c r="I57" i="2"/>
  <c r="J57" i="2"/>
  <c r="K57" i="2"/>
  <c r="L57" i="2"/>
  <c r="H58" i="2"/>
  <c r="I58" i="2"/>
  <c r="J58" i="2"/>
  <c r="K58" i="2"/>
  <c r="L58" i="2"/>
  <c r="H59" i="2"/>
  <c r="I59" i="2"/>
  <c r="J59" i="2"/>
  <c r="K59" i="2"/>
  <c r="L59" i="2"/>
  <c r="H60" i="2"/>
  <c r="I60" i="2"/>
  <c r="J60" i="2"/>
  <c r="K60" i="2"/>
  <c r="L60" i="2"/>
  <c r="H61" i="2"/>
  <c r="I61" i="2"/>
  <c r="J61" i="2"/>
  <c r="K61" i="2"/>
  <c r="L61" i="2"/>
  <c r="H62" i="2"/>
  <c r="I62" i="2"/>
  <c r="J62" i="2"/>
  <c r="K62" i="2"/>
  <c r="L62" i="2"/>
  <c r="L51" i="2" l="1"/>
  <c r="K51" i="2"/>
  <c r="J51" i="2"/>
  <c r="H51" i="2"/>
  <c r="G9" i="2" l="1"/>
  <c r="D37" i="7" l="1"/>
  <c r="D38" i="7" s="1"/>
  <c r="E37" i="7" l="1"/>
  <c r="E38" i="7" s="1"/>
  <c r="G37" i="7" l="1"/>
  <c r="H37" i="7" s="1"/>
  <c r="F37" i="7"/>
  <c r="F38" i="7"/>
  <c r="G38" i="7" l="1"/>
  <c r="H38" i="7" s="1"/>
  <c r="G46" i="8"/>
  <c r="L7" i="6" l="1"/>
  <c r="F7" i="6"/>
  <c r="H46" i="8" l="1"/>
  <c r="G44" i="8"/>
  <c r="H44" i="8" s="1"/>
  <c r="G42" i="8"/>
  <c r="H42" i="8" s="1"/>
  <c r="G43" i="8"/>
  <c r="H43" i="8" s="1"/>
  <c r="G41" i="8"/>
  <c r="H41" i="8" s="1"/>
  <c r="G40" i="8"/>
  <c r="H40" i="8" s="1"/>
  <c r="G39" i="8"/>
  <c r="H39" i="8" s="1"/>
  <c r="G38" i="8"/>
  <c r="H38" i="8" s="1"/>
  <c r="F37" i="8"/>
  <c r="G35" i="8"/>
  <c r="H35" i="8" s="1"/>
  <c r="G34" i="8"/>
  <c r="H34" i="8" s="1"/>
  <c r="G33" i="8"/>
  <c r="H33" i="8" s="1"/>
  <c r="G32" i="8"/>
  <c r="H32" i="8" s="1"/>
  <c r="G31" i="8"/>
  <c r="H31" i="8" s="1"/>
  <c r="G30" i="8"/>
  <c r="H30" i="8" s="1"/>
  <c r="G29" i="8"/>
  <c r="H29" i="8" s="1"/>
  <c r="L28" i="8"/>
  <c r="G26" i="8"/>
  <c r="H26" i="8" s="1"/>
  <c r="G25" i="8"/>
  <c r="H25" i="8" s="1"/>
  <c r="G24" i="8"/>
  <c r="H24" i="8" s="1"/>
  <c r="G23" i="8"/>
  <c r="H23" i="8" s="1"/>
  <c r="G22" i="8"/>
  <c r="H22" i="8" s="1"/>
  <c r="G21" i="8"/>
  <c r="H21" i="8" s="1"/>
  <c r="G20" i="8"/>
  <c r="H20" i="8" s="1"/>
  <c r="G19" i="8"/>
  <c r="H19" i="8" s="1"/>
  <c r="G18" i="8"/>
  <c r="H18" i="8" s="1"/>
  <c r="G17" i="8"/>
  <c r="H17" i="8" s="1"/>
  <c r="G16" i="8"/>
  <c r="H16" i="8" s="1"/>
  <c r="G15" i="8"/>
  <c r="H15" i="8" s="1"/>
  <c r="G14" i="8"/>
  <c r="H14" i="8" s="1"/>
  <c r="G13" i="8"/>
  <c r="H13" i="8" s="1"/>
  <c r="G12" i="8"/>
  <c r="H12" i="8" s="1"/>
  <c r="G11" i="8"/>
  <c r="H11" i="8" s="1"/>
  <c r="G10" i="8"/>
  <c r="H10" i="8" s="1"/>
  <c r="G9" i="8"/>
  <c r="H9" i="8" s="1"/>
  <c r="H8" i="8"/>
  <c r="L7" i="8"/>
  <c r="F7" i="8"/>
  <c r="G46" i="6"/>
  <c r="H46" i="6" s="1"/>
  <c r="F37" i="6"/>
  <c r="G30" i="6"/>
  <c r="H30" i="6" s="1"/>
  <c r="G31" i="6"/>
  <c r="H31" i="6" s="1"/>
  <c r="G32" i="6"/>
  <c r="H32" i="6" s="1"/>
  <c r="G33" i="6"/>
  <c r="H33" i="6" s="1"/>
  <c r="G34" i="6"/>
  <c r="H34" i="6" s="1"/>
  <c r="G35" i="6"/>
  <c r="H35" i="6" s="1"/>
  <c r="G29" i="6"/>
  <c r="H29" i="6" s="1"/>
  <c r="G9" i="6"/>
  <c r="H9" i="6" s="1"/>
  <c r="G10" i="6"/>
  <c r="H10" i="6" s="1"/>
  <c r="G11" i="6"/>
  <c r="H11" i="6" s="1"/>
  <c r="G12" i="6"/>
  <c r="H12" i="6" s="1"/>
  <c r="G13" i="6"/>
  <c r="H13" i="6" s="1"/>
  <c r="G26" i="6"/>
  <c r="H26" i="6" s="1"/>
  <c r="G14" i="6"/>
  <c r="H14" i="6" s="1"/>
  <c r="G15" i="6"/>
  <c r="H15" i="6" s="1"/>
  <c r="G16" i="6"/>
  <c r="H16" i="6" s="1"/>
  <c r="G17" i="6"/>
  <c r="H17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24" i="6"/>
  <c r="H24" i="6" s="1"/>
  <c r="G25" i="6"/>
  <c r="H25" i="6" s="1"/>
  <c r="G8" i="6"/>
  <c r="H8" i="6" s="1"/>
  <c r="L28" i="6"/>
  <c r="F28" i="6"/>
  <c r="L44" i="6" l="1"/>
  <c r="L37" i="6"/>
  <c r="L41" i="8"/>
  <c r="L33" i="6"/>
  <c r="L29" i="6"/>
  <c r="L29" i="8"/>
  <c r="L31" i="8"/>
  <c r="L30" i="8"/>
  <c r="L34" i="8"/>
  <c r="L35" i="8"/>
  <c r="L32" i="8"/>
  <c r="L33" i="8"/>
  <c r="F8" i="8"/>
  <c r="F16" i="8"/>
  <c r="F24" i="8"/>
  <c r="F9" i="8"/>
  <c r="F17" i="8"/>
  <c r="F25" i="8"/>
  <c r="F21" i="8"/>
  <c r="F14" i="8"/>
  <c r="F10" i="8"/>
  <c r="F18" i="8"/>
  <c r="F26" i="8"/>
  <c r="F12" i="8"/>
  <c r="F23" i="8"/>
  <c r="F11" i="8"/>
  <c r="F19" i="8"/>
  <c r="F20" i="8"/>
  <c r="F22" i="8"/>
  <c r="F15" i="8"/>
  <c r="F13" i="8"/>
  <c r="F29" i="8"/>
  <c r="F34" i="8"/>
  <c r="F30" i="8"/>
  <c r="F35" i="8"/>
  <c r="F31" i="8"/>
  <c r="F33" i="8"/>
  <c r="F32" i="8"/>
  <c r="L43" i="8"/>
  <c r="L44" i="8"/>
  <c r="L39" i="8"/>
  <c r="G37" i="8"/>
  <c r="H37" i="8" s="1"/>
  <c r="F39" i="8"/>
  <c r="F40" i="8"/>
  <c r="F44" i="8"/>
  <c r="F41" i="8"/>
  <c r="F38" i="8"/>
  <c r="F43" i="8"/>
  <c r="F42" i="8"/>
  <c r="L23" i="8"/>
  <c r="G7" i="8"/>
  <c r="H7" i="8" s="1"/>
  <c r="L8" i="8"/>
  <c r="L10" i="8"/>
  <c r="L12" i="8"/>
  <c r="L14" i="8"/>
  <c r="L16" i="8"/>
  <c r="L18" i="8"/>
  <c r="L20" i="8"/>
  <c r="L22" i="8"/>
  <c r="L24" i="8"/>
  <c r="L26" i="8"/>
  <c r="L42" i="8"/>
  <c r="L17" i="8"/>
  <c r="G28" i="8"/>
  <c r="H28" i="8" s="1"/>
  <c r="L38" i="8"/>
  <c r="L9" i="8"/>
  <c r="L11" i="8"/>
  <c r="L13" i="8"/>
  <c r="L15" i="8"/>
  <c r="L19" i="8"/>
  <c r="L21" i="8"/>
  <c r="L25" i="8"/>
  <c r="L40" i="8"/>
  <c r="L32" i="6"/>
  <c r="L31" i="6"/>
  <c r="L30" i="6"/>
  <c r="G37" i="6"/>
  <c r="H37" i="6" s="1"/>
  <c r="L43" i="6"/>
  <c r="L42" i="6"/>
  <c r="L41" i="6"/>
  <c r="L40" i="6"/>
  <c r="L39" i="6"/>
  <c r="L38" i="6"/>
  <c r="L35" i="6"/>
  <c r="L34" i="6"/>
  <c r="F34" i="6"/>
  <c r="F33" i="6"/>
  <c r="F32" i="6"/>
  <c r="F31" i="6"/>
  <c r="F30" i="6"/>
  <c r="F29" i="6"/>
  <c r="H28" i="6"/>
  <c r="L26" i="6" l="1"/>
  <c r="L21" i="6"/>
  <c r="L14" i="6"/>
  <c r="L22" i="6"/>
  <c r="L15" i="6"/>
  <c r="L23" i="6"/>
  <c r="L9" i="6"/>
  <c r="L16" i="6"/>
  <c r="L24" i="6"/>
  <c r="L10" i="6"/>
  <c r="L17" i="6"/>
  <c r="L25" i="6"/>
  <c r="L11" i="6"/>
  <c r="L18" i="6"/>
  <c r="L8" i="6"/>
  <c r="L12" i="6"/>
  <c r="L19" i="6"/>
  <c r="L13" i="6"/>
  <c r="L20" i="6"/>
  <c r="F10" i="6"/>
  <c r="F17" i="6"/>
  <c r="F25" i="6"/>
  <c r="F11" i="6"/>
  <c r="F18" i="6"/>
  <c r="F8" i="6"/>
  <c r="F12" i="6"/>
  <c r="F19" i="6"/>
  <c r="F13" i="6"/>
  <c r="F20" i="6"/>
  <c r="F26" i="6"/>
  <c r="F21" i="6"/>
  <c r="F22" i="6"/>
  <c r="F15" i="6"/>
  <c r="F23" i="6"/>
  <c r="F9" i="6"/>
  <c r="F24" i="6"/>
  <c r="F14" i="6"/>
  <c r="F16" i="6"/>
  <c r="G7" i="6"/>
  <c r="H7" i="6" s="1"/>
  <c r="G10" i="2" l="1"/>
  <c r="C76" i="7" l="1"/>
  <c r="C77" i="7" s="1"/>
  <c r="D76" i="7"/>
  <c r="D77" i="7" s="1"/>
  <c r="E76" i="7"/>
  <c r="E77" i="7" l="1"/>
  <c r="F77" i="7" s="1"/>
  <c r="F76" i="7"/>
  <c r="G61" i="7" l="1"/>
  <c r="H61" i="7" s="1"/>
  <c r="G62" i="7"/>
  <c r="K76" i="7" l="1"/>
  <c r="K77" i="7" s="1"/>
  <c r="J76" i="7"/>
  <c r="J77" i="7" s="1"/>
  <c r="G75" i="7"/>
  <c r="H75" i="7" s="1"/>
  <c r="G74" i="7"/>
  <c r="H74" i="7" s="1"/>
  <c r="G73" i="7"/>
  <c r="H73" i="7" s="1"/>
  <c r="G72" i="7"/>
  <c r="H72" i="7" s="1"/>
  <c r="G71" i="7"/>
  <c r="H71" i="7" s="1"/>
  <c r="G70" i="7"/>
  <c r="H70" i="7" s="1"/>
  <c r="G69" i="7"/>
  <c r="H69" i="7" s="1"/>
  <c r="G68" i="7"/>
  <c r="H68" i="7" s="1"/>
  <c r="G67" i="7"/>
  <c r="H67" i="7" s="1"/>
  <c r="G66" i="7"/>
  <c r="H66" i="7" s="1"/>
  <c r="G65" i="7"/>
  <c r="H65" i="7" s="1"/>
  <c r="G64" i="7"/>
  <c r="H64" i="7" s="1"/>
  <c r="G63" i="7"/>
  <c r="H63" i="7" s="1"/>
  <c r="H62" i="7"/>
  <c r="G60" i="7"/>
  <c r="H60" i="7" s="1"/>
  <c r="G59" i="7"/>
  <c r="H59" i="7" s="1"/>
  <c r="G58" i="7"/>
  <c r="H58" i="7" s="1"/>
  <c r="G57" i="7"/>
  <c r="H57" i="7" s="1"/>
  <c r="G56" i="7"/>
  <c r="H56" i="7" s="1"/>
  <c r="G55" i="7"/>
  <c r="H55" i="7" s="1"/>
  <c r="G54" i="7"/>
  <c r="H54" i="7" s="1"/>
  <c r="G53" i="7"/>
  <c r="H53" i="7" s="1"/>
  <c r="G52" i="7"/>
  <c r="H52" i="7" s="1"/>
  <c r="G51" i="7"/>
  <c r="H51" i="7" s="1"/>
  <c r="G50" i="7"/>
  <c r="H50" i="7" s="1"/>
  <c r="G49" i="7"/>
  <c r="H49" i="7" s="1"/>
  <c r="G48" i="7"/>
  <c r="H48" i="7" s="1"/>
  <c r="G47" i="7"/>
  <c r="H47" i="7" s="1"/>
  <c r="G46" i="7"/>
  <c r="H46" i="7" s="1"/>
  <c r="J37" i="7"/>
  <c r="J38" i="7" s="1"/>
  <c r="K37" i="7"/>
  <c r="L77" i="7" l="1"/>
  <c r="L76" i="7"/>
  <c r="K38" i="7"/>
  <c r="L38" i="7" s="1"/>
  <c r="L37" i="7"/>
  <c r="G77" i="7"/>
  <c r="H77" i="7" s="1"/>
  <c r="G76" i="7"/>
  <c r="H76" i="7" s="1"/>
  <c r="H7" i="7"/>
</calcChain>
</file>

<file path=xl/sharedStrings.xml><?xml version="1.0" encoding="utf-8"?>
<sst xmlns="http://schemas.openxmlformats.org/spreadsheetml/2006/main" count="374" uniqueCount="186">
  <si>
    <t>Annual Change (%)</t>
  </si>
  <si>
    <t>Country</t>
  </si>
  <si>
    <t xml:space="preserve"> 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</si>
  <si>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</si>
  <si>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</si>
  <si>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</si>
  <si>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</si>
  <si>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</si>
  <si>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</si>
  <si>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</si>
  <si>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</si>
  <si>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</si>
  <si>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</si>
  <si>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</si>
  <si>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</si>
  <si>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</si>
  <si>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</si>
  <si>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</si>
  <si>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</si>
  <si>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</si>
  <si>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</si>
  <si>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</si>
  <si>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</si>
  <si>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</si>
  <si>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</si>
  <si>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</si>
  <si>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</si>
  <si>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</si>
  <si>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</si>
  <si>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</si>
  <si>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</si>
  <si>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</si>
  <si>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</si>
  <si>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Other Countries</t>
  </si>
  <si>
    <t>Total Exports</t>
  </si>
  <si>
    <t>PERIOD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</si>
  <si>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</si>
  <si>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</si>
  <si>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</si>
  <si>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</si>
  <si>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</si>
  <si>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</si>
  <si>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</si>
  <si>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</si>
  <si>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</si>
  <si>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</si>
  <si>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</si>
  <si>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</si>
  <si>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</si>
  <si>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</si>
  <si>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</si>
  <si>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</si>
  <si>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MANUFACTURING </t>
  </si>
  <si>
    <t xml:space="preserve"> AGRICULTURE </t>
  </si>
  <si>
    <t xml:space="preserve"> MINING</t>
  </si>
  <si>
    <t>Others</t>
  </si>
  <si>
    <t>Total Imports</t>
  </si>
  <si>
    <t>Electrical &amp; Electronic  Products (E&amp;E)</t>
  </si>
  <si>
    <t>Petroleum Products</t>
  </si>
  <si>
    <t>Transport Equipment</t>
  </si>
  <si>
    <t>Manufacture Of Metal</t>
  </si>
  <si>
    <t>Processed Food</t>
  </si>
  <si>
    <t>Optical &amp; Scientific Equipment</t>
  </si>
  <si>
    <t>Other Manufactures</t>
  </si>
  <si>
    <t>Manufacture Of Plastics</t>
  </si>
  <si>
    <t>Paper &amp; Pulp Products</t>
  </si>
  <si>
    <t>Rubber Products</t>
  </si>
  <si>
    <t>Non-Metallic Mineral Products</t>
  </si>
  <si>
    <t>Palm Oil-Based Manufactured Products</t>
  </si>
  <si>
    <t>Wood Products</t>
  </si>
  <si>
    <t>Jewellery</t>
  </si>
  <si>
    <t>Beverages &amp; Tobacco</t>
  </si>
  <si>
    <t>Natural Rubber</t>
  </si>
  <si>
    <t>Seafood, fresh, chilled or frozen</t>
  </si>
  <si>
    <t>Other Vegetables Oil</t>
  </si>
  <si>
    <t>Sawn Timber &amp; Moulding</t>
  </si>
  <si>
    <t>Sawlog</t>
  </si>
  <si>
    <t>Crude Petroleum</t>
  </si>
  <si>
    <t>Other Mining</t>
  </si>
  <si>
    <t>Liquefied Natural Gas (LNG)</t>
  </si>
  <si>
    <t>Tin</t>
  </si>
  <si>
    <t>BEC Category</t>
  </si>
  <si>
    <t>Goods n.e.s.</t>
  </si>
  <si>
    <t>Capital good (except transport equipment)</t>
  </si>
  <si>
    <t>Transport equipment, industrial</t>
  </si>
  <si>
    <t>Durables</t>
  </si>
  <si>
    <t>Food &amp; beverages, primary, mainly for household consumption</t>
  </si>
  <si>
    <t>Food &amp; beverages, process, mainly for household consumption</t>
  </si>
  <si>
    <t>Non-durables</t>
  </si>
  <si>
    <t>Semi-durables</t>
  </si>
  <si>
    <t>Transport equipment, non-industrial</t>
  </si>
  <si>
    <t>Fuel &amp; lubricants, processed motor spirit</t>
  </si>
  <si>
    <t>Transport equipment, passenger motor cars</t>
  </si>
  <si>
    <t>Food &amp; beverages, primary, mainly for industries</t>
  </si>
  <si>
    <t>Food &amp; beverages, processed, mainly for industries</t>
  </si>
  <si>
    <t>Fuel &amp; lubricants, primary</t>
  </si>
  <si>
    <t>Fuel &amp; lubricants, processed, other</t>
  </si>
  <si>
    <t>Industrial supplies, n.e.s. primary</t>
  </si>
  <si>
    <t>Industrial supplies, n.e.s. processed</t>
  </si>
  <si>
    <t>Parts and accessories of capital goods (except transport equipment)</t>
  </si>
  <si>
    <t>Parts and accessories of transport equipment</t>
  </si>
  <si>
    <t>Exports</t>
  </si>
  <si>
    <t>Domestic Exports</t>
  </si>
  <si>
    <t>Imports</t>
  </si>
  <si>
    <t>Total Trade</t>
  </si>
  <si>
    <t>Balance of Trade</t>
  </si>
  <si>
    <t>Annual Change</t>
  </si>
  <si>
    <t>Top 30 Country</t>
  </si>
  <si>
    <t>Re-exports</t>
  </si>
  <si>
    <t>Gross Imports</t>
  </si>
  <si>
    <t>Retain Imports</t>
  </si>
  <si>
    <t>Transaction Below RM5,000</t>
  </si>
  <si>
    <t>Intermediate Goods</t>
  </si>
  <si>
    <t>Dual Use Goods</t>
  </si>
  <si>
    <t>Consumption Goods</t>
  </si>
  <si>
    <t>Capital Goods</t>
  </si>
  <si>
    <t>Share
 (%)</t>
  </si>
  <si>
    <t>2020</t>
  </si>
  <si>
    <t>2021</t>
  </si>
  <si>
    <t>Rank</t>
  </si>
  <si>
    <t>Value RM million</t>
  </si>
  <si>
    <t>Value RM million (FOB)</t>
  </si>
  <si>
    <t>Value RM million (CIF)</t>
  </si>
  <si>
    <t>Val RM million (CIF)</t>
  </si>
  <si>
    <t>Table II: Exports by Country Destination</t>
  </si>
  <si>
    <t>Table III: Imports by Country of Origin</t>
  </si>
  <si>
    <t xml:space="preserve">Table IV: Exports by Sector and Sub-sector </t>
  </si>
  <si>
    <t>Table V: Imports by Sector and Sub-sector</t>
  </si>
  <si>
    <t>Val RM million (FOB)</t>
  </si>
  <si>
    <t>Sector and Sub-sector</t>
  </si>
  <si>
    <t>Table VI: Imports by End Use &amp; Broad Economic Categories (BEC) Classification</t>
  </si>
  <si>
    <t>2022</t>
  </si>
  <si>
    <t>Metalliferous Ores and Metal Scrap</t>
  </si>
  <si>
    <t>Other Agriculture</t>
  </si>
  <si>
    <t>Crude Fertilizers And Crude Minerals</t>
  </si>
  <si>
    <t>Singapore</t>
  </si>
  <si>
    <t>China</t>
  </si>
  <si>
    <t>United States</t>
  </si>
  <si>
    <t>Hong Kong</t>
  </si>
  <si>
    <t>Japan</t>
  </si>
  <si>
    <t>Thailand</t>
  </si>
  <si>
    <t>Korea, Republic Of</t>
  </si>
  <si>
    <t>Australia</t>
  </si>
  <si>
    <t>Indonesia</t>
  </si>
  <si>
    <t>Viet Nam</t>
  </si>
  <si>
    <t>India</t>
  </si>
  <si>
    <t>Taiwan, Province Of China</t>
  </si>
  <si>
    <t>Philippines</t>
  </si>
  <si>
    <t>Mexico</t>
  </si>
  <si>
    <t>Turkiye</t>
  </si>
  <si>
    <t>United Arab Emirates</t>
  </si>
  <si>
    <t>Bangladesh</t>
  </si>
  <si>
    <t>United Kingdom</t>
  </si>
  <si>
    <t>New Zealand</t>
  </si>
  <si>
    <t>Saudi Arabia</t>
  </si>
  <si>
    <t>Brunei Darussalam</t>
  </si>
  <si>
    <t>Brazil</t>
  </si>
  <si>
    <t>Canada</t>
  </si>
  <si>
    <t>Pakistan</t>
  </si>
  <si>
    <t>Switzerland</t>
  </si>
  <si>
    <t>Kenya</t>
  </si>
  <si>
    <t>Russian Federation</t>
  </si>
  <si>
    <t>Argentina</t>
  </si>
  <si>
    <t>Cote D'Ivoire</t>
  </si>
  <si>
    <t>Chemical And Chemical Products (Exclude Plastics In Non-Primary Forms)</t>
  </si>
  <si>
    <t>Machinery, Equipment And Parts</t>
  </si>
  <si>
    <t>Iron And Steel Products</t>
  </si>
  <si>
    <t>Textiles,  Apparels And Footwear</t>
  </si>
  <si>
    <t>Palm Oil and Palm-Based Products</t>
  </si>
  <si>
    <t>Condensates and other petroleum oil</t>
  </si>
  <si>
    <t>Nigeria</t>
  </si>
  <si>
    <t>EU</t>
  </si>
  <si>
    <t>Cambodia</t>
  </si>
  <si>
    <t>Myanmar</t>
  </si>
  <si>
    <t>Ecuador</t>
  </si>
  <si>
    <t>Sri Lanka</t>
  </si>
  <si>
    <t>Costa Rica</t>
  </si>
  <si>
    <t>Mar
2025</t>
  </si>
  <si>
    <t>2024 (JAN-APR)</t>
  </si>
  <si>
    <t>2025 (JAN-APR)</t>
  </si>
  <si>
    <t>Apr
2024</t>
  </si>
  <si>
    <t>Apr
2025</t>
  </si>
  <si>
    <t>Jan-Apr
2024</t>
  </si>
  <si>
    <t>Jan-Apr
2025</t>
  </si>
  <si>
    <t>Sudan</t>
  </si>
  <si>
    <t>Table  I : Exports, Domestic Exports, Imports, Total Trade And Balance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</si>
</sst>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_-;\-* #,##0_-;_-* &quot;-&quot;??_-;_-@_-"/>
    <numFmt numFmtId="168" formatCode="_-* #,##0.0_-;\-* #,##0.0_-;_-* &quot;-&quot;??_-;_-@_-"/>
    <numFmt numFmtId="169" formatCode="_(* #,##0.0_);_(* \(#,##0.0\);_(* &quot;-&quot;_);_(@_)"/>
    <numFmt numFmtId="170" formatCode="_(* #,##0.0_);_(* \(#,##0.0\);_(* &quot;-&quot;??_);_(@_)"/>
    <numFmt numFmtId="171" formatCode="0.0%"/>
    <numFmt numFmtId="172" formatCode="_(* #,##0_);_(* \(#,##0\);_(* &quot;-&quot;??_);_(@_)"/>
    <numFmt numFmtId="173" formatCode="0.00_)"/>
    <numFmt numFmtId="174" formatCode="#,##0.0_);\(#,##0.0\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i/>
      <sz val="16"/>
      <name val="Helv"/>
    </font>
    <font>
      <sz val="12"/>
      <name val="Helv"/>
    </font>
    <font>
      <sz val="11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C7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9" fillId="0" borderId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12" borderId="9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23" fillId="0" borderId="0"/>
    <xf numFmtId="0" fontId="21" fillId="0" borderId="0"/>
    <xf numFmtId="0" fontId="1" fillId="0" borderId="0"/>
    <xf numFmtId="0" fontId="1" fillId="0" borderId="0"/>
    <xf numFmtId="174" fontId="24" fillId="0" borderId="0"/>
    <xf numFmtId="0" fontId="21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5" applyNumberFormat="0" applyAlignment="0" applyProtection="0"/>
    <xf numFmtId="0" fontId="33" fillId="10" borderId="6" applyNumberFormat="0" applyAlignment="0" applyProtection="0"/>
    <xf numFmtId="0" fontId="34" fillId="10" borderId="5" applyNumberFormat="0" applyAlignment="0" applyProtection="0"/>
    <xf numFmtId="0" fontId="35" fillId="0" borderId="7" applyNumberFormat="0" applyFill="0" applyAlignment="0" applyProtection="0"/>
    <xf numFmtId="0" fontId="36" fillId="11" borderId="8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3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51">
    <xf numFmtId="0" fontId="0" fillId="0" borderId="0" xfId="0"/>
    <xf numFmtId="0" fontId="2" fillId="0" borderId="0" xfId="0" applyFont="1"/>
    <xf numFmtId="0" fontId="5" fillId="0" borderId="0" xfId="2" applyFont="1"/>
    <xf numFmtId="0" fontId="6" fillId="0" borderId="0" xfId="2" applyFont="1"/>
    <xf numFmtId="0" fontId="7" fillId="2" borderId="0" xfId="2" applyFont="1" applyFill="1"/>
    <xf numFmtId="0" fontId="8" fillId="2" borderId="0" xfId="2" applyFont="1" applyFill="1"/>
    <xf numFmtId="0" fontId="8" fillId="2" borderId="0" xfId="2" applyFont="1" applyFill="1" applyAlignment="1">
      <alignment horizont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0" fontId="8" fillId="2" borderId="1" xfId="2" applyFont="1" applyFill="1" applyBorder="1" applyAlignment="1">
      <alignment horizontal="right" vertical="center"/>
    </xf>
    <xf numFmtId="0" fontId="8" fillId="2" borderId="1" xfId="3" applyFont="1" applyFill="1" applyBorder="1" applyAlignment="1">
      <alignment horizontal="left" vertical="center" wrapText="1"/>
    </xf>
    <xf numFmtId="0" fontId="8" fillId="2" borderId="1" xfId="3" applyFont="1" applyFill="1" applyBorder="1" applyAlignment="1">
      <alignment horizontal="right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/>
    <xf numFmtId="43" fontId="8" fillId="2" borderId="0" xfId="1" applyFont="1" applyFill="1" applyBorder="1" applyAlignment="1">
      <alignment horizontal="center"/>
    </xf>
    <xf numFmtId="0" fontId="8" fillId="2" borderId="0" xfId="7" applyFont="1" applyFill="1" applyAlignment="1">
      <alignment vertical="center"/>
    </xf>
    <xf numFmtId="0" fontId="8" fillId="2" borderId="0" xfId="7" applyFont="1" applyFill="1" applyAlignment="1">
      <alignment horizontal="center" vertical="center"/>
    </xf>
    <xf numFmtId="0" fontId="8" fillId="2" borderId="0" xfId="7" quotePrefix="1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43" fontId="8" fillId="2" borderId="0" xfId="1" applyFont="1" applyFill="1" applyBorder="1" applyAlignment="1">
      <alignment horizontal="right" vertical="center" wrapText="1"/>
    </xf>
    <xf numFmtId="43" fontId="8" fillId="2" borderId="0" xfId="1" applyFont="1" applyFill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8" fillId="0" borderId="0" xfId="0" applyFont="1"/>
    <xf numFmtId="167" fontId="6" fillId="0" borderId="0" xfId="1" applyNumberFormat="1" applyFont="1" applyFill="1" applyBorder="1"/>
    <xf numFmtId="167" fontId="8" fillId="2" borderId="0" xfId="1" applyNumberFormat="1" applyFont="1" applyFill="1" applyBorder="1" applyAlignment="1">
      <alignment horizontal="center"/>
    </xf>
    <xf numFmtId="167" fontId="8" fillId="2" borderId="1" xfId="1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0" fontId="8" fillId="2" borderId="0" xfId="0" applyFont="1" applyFill="1" applyAlignment="1">
      <alignment horizontal="center" vertical="center"/>
    </xf>
    <xf numFmtId="0" fontId="16" fillId="2" borderId="0" xfId="0" applyFont="1" applyFill="1"/>
    <xf numFmtId="0" fontId="17" fillId="2" borderId="0" xfId="0" applyFont="1" applyFill="1"/>
    <xf numFmtId="167" fontId="15" fillId="0" borderId="0" xfId="0" applyNumberFormat="1" applyFont="1"/>
    <xf numFmtId="0" fontId="3" fillId="4" borderId="0" xfId="0" applyFont="1" applyFill="1" applyAlignment="1">
      <alignment horizontal="left"/>
    </xf>
    <xf numFmtId="167" fontId="3" fillId="4" borderId="0" xfId="1" applyNumberFormat="1" applyFont="1" applyFill="1" applyBorder="1"/>
    <xf numFmtId="0" fontId="3" fillId="4" borderId="0" xfId="0" applyFont="1" applyFill="1"/>
    <xf numFmtId="0" fontId="13" fillId="4" borderId="0" xfId="0" applyFont="1" applyFill="1"/>
    <xf numFmtId="167" fontId="18" fillId="5" borderId="0" xfId="1" applyNumberFormat="1" applyFont="1" applyFill="1" applyBorder="1" applyAlignment="1">
      <alignment horizontal="left"/>
    </xf>
    <xf numFmtId="167" fontId="19" fillId="5" borderId="0" xfId="1" applyNumberFormat="1" applyFont="1" applyFill="1" applyBorder="1" applyAlignment="1">
      <alignment horizontal="left"/>
    </xf>
    <xf numFmtId="167" fontId="19" fillId="5" borderId="0" xfId="1" applyNumberFormat="1" applyFont="1" applyFill="1" applyBorder="1" applyAlignment="1"/>
    <xf numFmtId="168" fontId="19" fillId="5" borderId="0" xfId="1" applyNumberFormat="1" applyFont="1" applyFill="1" applyBorder="1" applyAlignment="1"/>
    <xf numFmtId="170" fontId="19" fillId="5" borderId="0" xfId="1" applyNumberFormat="1" applyFont="1" applyFill="1" applyBorder="1" applyAlignment="1"/>
    <xf numFmtId="0" fontId="2" fillId="3" borderId="0" xfId="0" applyFont="1" applyFill="1"/>
    <xf numFmtId="0" fontId="2" fillId="3" borderId="0" xfId="0" applyFont="1" applyFill="1" applyAlignment="1">
      <alignment wrapText="1"/>
    </xf>
    <xf numFmtId="167" fontId="2" fillId="3" borderId="0" xfId="1" applyNumberFormat="1" applyFont="1" applyFill="1" applyBorder="1" applyAlignment="1"/>
    <xf numFmtId="168" fontId="2" fillId="3" borderId="0" xfId="1" applyNumberFormat="1" applyFont="1" applyFill="1" applyBorder="1" applyAlignment="1"/>
    <xf numFmtId="170" fontId="2" fillId="3" borderId="0" xfId="1" applyNumberFormat="1" applyFont="1" applyFill="1" applyBorder="1" applyAlignment="1"/>
    <xf numFmtId="172" fontId="2" fillId="3" borderId="0" xfId="1" applyNumberFormat="1" applyFont="1" applyFill="1" applyBorder="1" applyAlignment="1"/>
    <xf numFmtId="172" fontId="19" fillId="5" borderId="0" xfId="1" applyNumberFormat="1" applyFont="1" applyFill="1" applyBorder="1" applyAlignment="1"/>
    <xf numFmtId="0" fontId="19" fillId="4" borderId="0" xfId="0" applyFont="1" applyFill="1" applyAlignment="1">
      <alignment horizontal="left"/>
    </xf>
    <xf numFmtId="0" fontId="19" fillId="4" borderId="0" xfId="0" applyFont="1" applyFill="1"/>
    <xf numFmtId="167" fontId="19" fillId="4" borderId="0" xfId="1" applyNumberFormat="1" applyFont="1" applyFill="1" applyBorder="1" applyAlignment="1"/>
    <xf numFmtId="168" fontId="19" fillId="4" borderId="0" xfId="1" applyNumberFormat="1" applyFont="1" applyFill="1" applyBorder="1" applyAlignment="1"/>
    <xf numFmtId="170" fontId="19" fillId="4" borderId="0" xfId="1" applyNumberFormat="1" applyFont="1" applyFill="1" applyBorder="1" applyAlignment="1"/>
    <xf numFmtId="167" fontId="16" fillId="0" borderId="0" xfId="0" applyNumberFormat="1" applyFont="1"/>
    <xf numFmtId="171" fontId="16" fillId="0" borderId="0" xfId="6" applyNumberFormat="1" applyFont="1" applyBorder="1"/>
    <xf numFmtId="167" fontId="18" fillId="0" borderId="0" xfId="1" applyNumberFormat="1" applyFont="1" applyBorder="1"/>
    <xf numFmtId="167" fontId="2" fillId="3" borderId="0" xfId="1" applyNumberFormat="1" applyFont="1" applyFill="1" applyBorder="1"/>
    <xf numFmtId="168" fontId="2" fillId="3" borderId="0" xfId="1" applyNumberFormat="1" applyFont="1" applyFill="1" applyBorder="1"/>
    <xf numFmtId="169" fontId="2" fillId="3" borderId="0" xfId="0" applyNumberFormat="1" applyFont="1" applyFill="1"/>
    <xf numFmtId="170" fontId="2" fillId="3" borderId="0" xfId="1" applyNumberFormat="1" applyFont="1" applyFill="1" applyBorder="1"/>
    <xf numFmtId="167" fontId="18" fillId="5" borderId="0" xfId="1" applyNumberFormat="1" applyFont="1" applyFill="1" applyBorder="1"/>
    <xf numFmtId="167" fontId="19" fillId="5" borderId="0" xfId="1" applyNumberFormat="1" applyFont="1" applyFill="1" applyBorder="1"/>
    <xf numFmtId="168" fontId="19" fillId="5" borderId="0" xfId="1" applyNumberFormat="1" applyFont="1" applyFill="1" applyBorder="1"/>
    <xf numFmtId="169" fontId="19" fillId="5" borderId="0" xfId="0" applyNumberFormat="1" applyFont="1" applyFill="1"/>
    <xf numFmtId="170" fontId="19" fillId="5" borderId="0" xfId="1" applyNumberFormat="1" applyFont="1" applyFill="1" applyBorder="1"/>
    <xf numFmtId="167" fontId="13" fillId="4" borderId="0" xfId="1" applyNumberFormat="1" applyFont="1" applyFill="1" applyBorder="1"/>
    <xf numFmtId="170" fontId="13" fillId="4" borderId="0" xfId="1" applyNumberFormat="1" applyFont="1" applyFill="1" applyBorder="1"/>
    <xf numFmtId="169" fontId="13" fillId="4" borderId="0" xfId="0" applyNumberFormat="1" applyFont="1" applyFill="1"/>
    <xf numFmtId="168" fontId="13" fillId="4" borderId="0" xfId="1" applyNumberFormat="1" applyFont="1" applyFill="1" applyBorder="1"/>
    <xf numFmtId="0" fontId="2" fillId="3" borderId="0" xfId="7" quotePrefix="1" applyFont="1" applyFill="1" applyAlignment="1">
      <alignment horizontal="center"/>
    </xf>
    <xf numFmtId="0" fontId="8" fillId="4" borderId="0" xfId="0" quotePrefix="1" applyFont="1" applyFill="1" applyAlignment="1">
      <alignment horizontal="center"/>
    </xf>
    <xf numFmtId="169" fontId="13" fillId="4" borderId="0" xfId="1" applyNumberFormat="1" applyFont="1" applyFill="1" applyBorder="1"/>
    <xf numFmtId="0" fontId="8" fillId="2" borderId="0" xfId="9" applyFont="1" applyFill="1" applyAlignment="1">
      <alignment vertical="center"/>
    </xf>
    <xf numFmtId="0" fontId="8" fillId="2" borderId="0" xfId="9" applyFont="1" applyFill="1" applyAlignment="1">
      <alignment horizontal="center" vertical="center"/>
    </xf>
    <xf numFmtId="164" fontId="2" fillId="3" borderId="0" xfId="0" applyNumberFormat="1" applyFont="1" applyFill="1"/>
    <xf numFmtId="172" fontId="2" fillId="3" borderId="0" xfId="0" applyNumberFormat="1" applyFont="1" applyFill="1"/>
    <xf numFmtId="0" fontId="16" fillId="0" borderId="0" xfId="0" applyFont="1" applyAlignment="1">
      <alignment wrapText="1"/>
    </xf>
    <xf numFmtId="168" fontId="2" fillId="3" borderId="0" xfId="1" applyNumberFormat="1" applyFont="1" applyFill="1" applyBorder="1" applyAlignment="1">
      <alignment wrapText="1"/>
    </xf>
    <xf numFmtId="0" fontId="16" fillId="37" borderId="0" xfId="0" applyFont="1" applyFill="1"/>
    <xf numFmtId="164" fontId="13" fillId="4" borderId="0" xfId="1" applyNumberFormat="1" applyFont="1" applyFill="1" applyBorder="1"/>
    <xf numFmtId="0" fontId="2" fillId="3" borderId="0" xfId="0" applyFont="1" applyFill="1" applyAlignment="1">
      <alignment horizontal="left" wrapText="1"/>
    </xf>
    <xf numFmtId="0" fontId="8" fillId="38" borderId="0" xfId="0" quotePrefix="1" applyFont="1" applyFill="1" applyAlignment="1">
      <alignment horizontal="center"/>
    </xf>
    <xf numFmtId="0" fontId="13" fillId="38" borderId="0" xfId="0" applyFont="1" applyFill="1"/>
    <xf numFmtId="167" fontId="13" fillId="38" borderId="0" xfId="1" applyNumberFormat="1" applyFont="1" applyFill="1" applyBorder="1"/>
    <xf numFmtId="168" fontId="13" fillId="38" borderId="0" xfId="1" applyNumberFormat="1" applyFont="1" applyFill="1" applyBorder="1"/>
    <xf numFmtId="169" fontId="13" fillId="38" borderId="0" xfId="1" applyNumberFormat="1" applyFont="1" applyFill="1" applyBorder="1"/>
    <xf numFmtId="169" fontId="13" fillId="38" borderId="0" xfId="0" applyNumberFormat="1" applyFont="1" applyFill="1"/>
    <xf numFmtId="170" fontId="13" fillId="38" borderId="0" xfId="1" applyNumberFormat="1" applyFont="1" applyFill="1" applyBorder="1"/>
    <xf numFmtId="167" fontId="3" fillId="38" borderId="0" xfId="1" applyNumberFormat="1" applyFont="1" applyFill="1" applyBorder="1"/>
    <xf numFmtId="0" fontId="13" fillId="38" borderId="0" xfId="0" applyFont="1" applyFill="1" applyAlignment="1">
      <alignment horizontal="left"/>
    </xf>
    <xf numFmtId="167" fontId="13" fillId="38" borderId="0" xfId="1" applyNumberFormat="1" applyFont="1" applyFill="1" applyBorder="1" applyAlignment="1"/>
    <xf numFmtId="170" fontId="13" fillId="38" borderId="0" xfId="1" applyNumberFormat="1" applyFont="1" applyFill="1" applyBorder="1" applyAlignment="1"/>
    <xf numFmtId="168" fontId="13" fillId="38" borderId="0" xfId="1" applyNumberFormat="1" applyFont="1" applyFill="1" applyBorder="1" applyAlignment="1"/>
    <xf numFmtId="167" fontId="16" fillId="0" borderId="0" xfId="1" applyNumberFormat="1" applyFont="1"/>
    <xf numFmtId="0" fontId="14" fillId="3" borderId="0" xfId="0" applyFont="1" applyFill="1" applyAlignment="1">
      <alignment horizontal="left" vertical="center" readingOrder="1"/>
    </xf>
    <xf numFmtId="167" fontId="5" fillId="3" borderId="0" xfId="1" applyNumberFormat="1" applyFont="1" applyFill="1" applyBorder="1" applyAlignment="1">
      <alignment vertical="center"/>
    </xf>
    <xf numFmtId="0" fontId="5" fillId="3" borderId="0" xfId="2" applyFont="1" applyFill="1"/>
    <xf numFmtId="0" fontId="5" fillId="3" borderId="0" xfId="2" applyFont="1" applyFill="1" applyAlignment="1">
      <alignment vertical="center"/>
    </xf>
    <xf numFmtId="0" fontId="11" fillId="3" borderId="0" xfId="3" applyFont="1" applyFill="1" applyAlignment="1">
      <alignment horizontal="left" wrapText="1"/>
    </xf>
    <xf numFmtId="167" fontId="11" fillId="3" borderId="0" xfId="1" applyNumberFormat="1" applyFont="1" applyFill="1" applyBorder="1" applyAlignment="1">
      <alignment horizontal="right" wrapText="1"/>
    </xf>
    <xf numFmtId="0" fontId="6" fillId="3" borderId="0" xfId="2" applyFont="1" applyFill="1"/>
    <xf numFmtId="0" fontId="12" fillId="3" borderId="0" xfId="2" applyFont="1" applyFill="1" applyAlignment="1">
      <alignment horizontal="center" vertical="center" wrapText="1"/>
    </xf>
    <xf numFmtId="170" fontId="12" fillId="3" borderId="0" xfId="4" applyNumberFormat="1" applyFont="1" applyFill="1" applyBorder="1" applyAlignment="1">
      <alignment horizontal="center" vertical="center" wrapText="1"/>
    </xf>
    <xf numFmtId="0" fontId="6" fillId="3" borderId="0" xfId="3" applyFont="1" applyFill="1" applyAlignment="1">
      <alignment horizontal="left" vertical="top"/>
    </xf>
    <xf numFmtId="167" fontId="10" fillId="3" borderId="0" xfId="1" applyNumberFormat="1" applyFont="1" applyFill="1" applyBorder="1" applyAlignment="1">
      <alignment horizontal="right" vertical="top" wrapText="1"/>
    </xf>
    <xf numFmtId="0" fontId="6" fillId="3" borderId="0" xfId="2" applyFont="1" applyFill="1" applyAlignment="1">
      <alignment vertical="top"/>
    </xf>
    <xf numFmtId="170" fontId="10" fillId="3" borderId="0" xfId="4" applyNumberFormat="1" applyFont="1" applyFill="1" applyBorder="1" applyAlignment="1">
      <alignment horizontal="right" vertical="top" wrapText="1"/>
    </xf>
    <xf numFmtId="167" fontId="6" fillId="3" borderId="0" xfId="1" applyNumberFormat="1" applyFont="1" applyFill="1" applyBorder="1" applyAlignment="1">
      <alignment horizontal="right" vertical="top" wrapText="1"/>
    </xf>
    <xf numFmtId="167" fontId="6" fillId="3" borderId="0" xfId="1" applyNumberFormat="1" applyFont="1" applyFill="1" applyBorder="1" applyAlignment="1">
      <alignment vertical="top"/>
    </xf>
    <xf numFmtId="167" fontId="6" fillId="3" borderId="0" xfId="1" applyNumberFormat="1" applyFont="1" applyFill="1" applyBorder="1"/>
    <xf numFmtId="170" fontId="10" fillId="3" borderId="0" xfId="4" quotePrefix="1" applyNumberFormat="1" applyFont="1" applyFill="1" applyBorder="1" applyAlignment="1">
      <alignment horizontal="right" vertical="top" wrapText="1"/>
    </xf>
    <xf numFmtId="167" fontId="2" fillId="3" borderId="0" xfId="1" applyNumberFormat="1" applyFont="1" applyFill="1"/>
    <xf numFmtId="0" fontId="8" fillId="3" borderId="0" xfId="7" applyFont="1" applyFill="1" applyAlignment="1">
      <alignment vertical="center"/>
    </xf>
    <xf numFmtId="0" fontId="8" fillId="3" borderId="0" xfId="7" applyFont="1" applyFill="1" applyAlignment="1">
      <alignment horizontal="center" vertical="center"/>
    </xf>
    <xf numFmtId="0" fontId="8" fillId="3" borderId="0" xfId="7" quotePrefix="1" applyFont="1" applyFill="1" applyAlignment="1">
      <alignment horizontal="right" vertical="center" wrapText="1"/>
    </xf>
    <xf numFmtId="0" fontId="8" fillId="3" borderId="0" xfId="0" applyFont="1" applyFill="1" applyAlignment="1">
      <alignment horizontal="right" vertical="center" wrapText="1"/>
    </xf>
    <xf numFmtId="43" fontId="8" fillId="3" borderId="0" xfId="1" applyFont="1" applyFill="1" applyBorder="1" applyAlignment="1">
      <alignment horizontal="right" vertical="center" wrapText="1"/>
    </xf>
    <xf numFmtId="43" fontId="8" fillId="3" borderId="0" xfId="1" applyFont="1" applyFill="1" applyBorder="1" applyAlignment="1">
      <alignment horizontal="right" vertical="center"/>
    </xf>
    <xf numFmtId="169" fontId="2" fillId="3" borderId="0" xfId="1" applyNumberFormat="1" applyFont="1" applyFill="1" applyBorder="1"/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15" fillId="3" borderId="0" xfId="0" applyFont="1" applyFill="1"/>
    <xf numFmtId="167" fontId="15" fillId="3" borderId="0" xfId="0" applyNumberFormat="1" applyFont="1" applyFill="1"/>
    <xf numFmtId="0" fontId="16" fillId="3" borderId="0" xfId="0" applyFont="1" applyFill="1"/>
    <xf numFmtId="0" fontId="8" fillId="3" borderId="0" xfId="0" applyFont="1" applyFill="1" applyAlignment="1">
      <alignment horizontal="center" vertical="center"/>
    </xf>
    <xf numFmtId="0" fontId="16" fillId="3" borderId="0" xfId="0" quotePrefix="1" applyFont="1" applyFill="1"/>
    <xf numFmtId="0" fontId="16" fillId="3" borderId="0" xfId="0" applyFont="1" applyFill="1" applyAlignment="1">
      <alignment wrapText="1"/>
    </xf>
    <xf numFmtId="169" fontId="2" fillId="3" borderId="0" xfId="0" applyNumberFormat="1" applyFont="1" applyFill="1" applyAlignment="1">
      <alignment wrapText="1"/>
    </xf>
    <xf numFmtId="170" fontId="2" fillId="3" borderId="0" xfId="1" applyNumberFormat="1" applyFont="1" applyFill="1" applyBorder="1" applyAlignment="1">
      <alignment wrapText="1"/>
    </xf>
    <xf numFmtId="167" fontId="18" fillId="3" borderId="0" xfId="1" applyNumberFormat="1" applyFont="1" applyFill="1" applyBorder="1" applyAlignment="1">
      <alignment horizontal="left"/>
    </xf>
    <xf numFmtId="167" fontId="19" fillId="3" borderId="0" xfId="1" applyNumberFormat="1" applyFont="1" applyFill="1" applyBorder="1" applyAlignment="1"/>
    <xf numFmtId="168" fontId="19" fillId="3" borderId="0" xfId="1" applyNumberFormat="1" applyFont="1" applyFill="1" applyBorder="1" applyAlignment="1"/>
    <xf numFmtId="170" fontId="19" fillId="3" borderId="0" xfId="1" applyNumberFormat="1" applyFont="1" applyFill="1" applyBorder="1" applyAlignment="1"/>
    <xf numFmtId="172" fontId="19" fillId="3" borderId="0" xfId="1" applyNumberFormat="1" applyFont="1" applyFill="1" applyBorder="1" applyAlignment="1"/>
    <xf numFmtId="172" fontId="13" fillId="5" borderId="0" xfId="1" applyNumberFormat="1" applyFont="1" applyFill="1" applyBorder="1" applyAlignment="1"/>
    <xf numFmtId="167" fontId="13" fillId="4" borderId="0" xfId="1" applyNumberFormat="1" applyFont="1" applyFill="1" applyBorder="1" applyAlignment="1"/>
    <xf numFmtId="167" fontId="13" fillId="5" borderId="0" xfId="1" applyNumberFormat="1" applyFont="1" applyFill="1" applyBorder="1"/>
    <xf numFmtId="168" fontId="13" fillId="5" borderId="0" xfId="1" applyNumberFormat="1" applyFont="1" applyFill="1" applyBorder="1"/>
    <xf numFmtId="169" fontId="13" fillId="5" borderId="0" xfId="0" applyNumberFormat="1" applyFont="1" applyFill="1"/>
    <xf numFmtId="170" fontId="13" fillId="5" borderId="0" xfId="1" applyNumberFormat="1" applyFont="1" applyFill="1" applyBorder="1"/>
    <xf numFmtId="0" fontId="41" fillId="0" borderId="0" xfId="0" applyFont="1"/>
    <xf numFmtId="168" fontId="13" fillId="5" borderId="0" xfId="1" applyNumberFormat="1" applyFont="1" applyFill="1" applyBorder="1" applyAlignment="1"/>
    <xf numFmtId="170" fontId="13" fillId="5" borderId="0" xfId="1" applyNumberFormat="1" applyFont="1" applyFill="1" applyBorder="1" applyAlignment="1"/>
    <xf numFmtId="167" fontId="15" fillId="0" borderId="0" xfId="1" applyNumberFormat="1" applyFont="1"/>
    <xf numFmtId="172" fontId="10" fillId="3" borderId="0" xfId="4" applyNumberFormat="1" applyFont="1" applyFill="1" applyBorder="1" applyAlignment="1">
      <alignment wrapText="1"/>
    </xf>
    <xf numFmtId="167" fontId="8" fillId="2" borderId="1" xfId="1" applyNumberFormat="1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3" fontId="8" fillId="2" borderId="1" xfId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43" fontId="8" fillId="2" borderId="0" xfId="1" applyFont="1" applyFill="1" applyBorder="1" applyAlignment="1">
      <alignment horizontal="center"/>
    </xf>
  </cellXfs>
  <cellStyles count="82">
    <cellStyle name="20% - Accent1 2" xfId="51" xr:uid="{00000000-0005-0000-0000-000000000000}"/>
    <cellStyle name="20% - Accent2 2" xfId="55" xr:uid="{00000000-0005-0000-0000-000001000000}"/>
    <cellStyle name="20% - Accent3 2" xfId="59" xr:uid="{00000000-0005-0000-0000-000002000000}"/>
    <cellStyle name="20% - Accent4 2" xfId="63" xr:uid="{00000000-0005-0000-0000-000003000000}"/>
    <cellStyle name="20% - Accent5 2" xfId="67" xr:uid="{00000000-0005-0000-0000-000004000000}"/>
    <cellStyle name="20% - Accent6 2" xfId="71" xr:uid="{00000000-0005-0000-0000-000005000000}"/>
    <cellStyle name="40% - Accent1 2" xfId="52" xr:uid="{00000000-0005-0000-0000-000006000000}"/>
    <cellStyle name="40% - Accent2 2" xfId="56" xr:uid="{00000000-0005-0000-0000-000007000000}"/>
    <cellStyle name="40% - Accent3 2" xfId="60" xr:uid="{00000000-0005-0000-0000-000008000000}"/>
    <cellStyle name="40% - Accent4 2" xfId="64" xr:uid="{00000000-0005-0000-0000-000009000000}"/>
    <cellStyle name="40% - Accent5 2" xfId="68" xr:uid="{00000000-0005-0000-0000-00000A000000}"/>
    <cellStyle name="40% - Accent6 2" xfId="72" xr:uid="{00000000-0005-0000-0000-00000B000000}"/>
    <cellStyle name="60% - Accent1 2" xfId="53" xr:uid="{00000000-0005-0000-0000-00000C000000}"/>
    <cellStyle name="60% - Accent2 2" xfId="57" xr:uid="{00000000-0005-0000-0000-00000D000000}"/>
    <cellStyle name="60% - Accent3 2" xfId="61" xr:uid="{00000000-0005-0000-0000-00000E000000}"/>
    <cellStyle name="60% - Accent4 2" xfId="65" xr:uid="{00000000-0005-0000-0000-00000F000000}"/>
    <cellStyle name="60% - Accent5 2" xfId="69" xr:uid="{00000000-0005-0000-0000-000010000000}"/>
    <cellStyle name="60% - Accent6 2" xfId="73" xr:uid="{00000000-0005-0000-0000-000011000000}"/>
    <cellStyle name="Accent1 2" xfId="50" xr:uid="{00000000-0005-0000-0000-000012000000}"/>
    <cellStyle name="Accent2 2" xfId="54" xr:uid="{00000000-0005-0000-0000-000013000000}"/>
    <cellStyle name="Accent3 2" xfId="58" xr:uid="{00000000-0005-0000-0000-000014000000}"/>
    <cellStyle name="Accent4 2" xfId="62" xr:uid="{00000000-0005-0000-0000-000015000000}"/>
    <cellStyle name="Accent5 2" xfId="66" xr:uid="{00000000-0005-0000-0000-000016000000}"/>
    <cellStyle name="Accent6 2" xfId="70" xr:uid="{00000000-0005-0000-0000-000017000000}"/>
    <cellStyle name="Bad 2" xfId="40" xr:uid="{00000000-0005-0000-0000-000018000000}"/>
    <cellStyle name="Calculation 2" xfId="44" xr:uid="{00000000-0005-0000-0000-000019000000}"/>
    <cellStyle name="Check Cell 2" xfId="46" xr:uid="{00000000-0005-0000-0000-00001A000000}"/>
    <cellStyle name="Comma" xfId="1" builtinId="3"/>
    <cellStyle name="Comma 10" xfId="4" xr:uid="{00000000-0005-0000-0000-00001C000000}"/>
    <cellStyle name="Comma 10 2" xfId="79" xr:uid="{00000000-0005-0000-0000-00001D000000}"/>
    <cellStyle name="Comma 10 3" xfId="13" xr:uid="{00000000-0005-0000-0000-00001E000000}"/>
    <cellStyle name="Comma 10 4 2 4" xfId="81" xr:uid="{00000000-0005-0000-0000-00001F000000}"/>
    <cellStyle name="Comma 12" xfId="5" xr:uid="{00000000-0005-0000-0000-000020000000}"/>
    <cellStyle name="Comma 12 2" xfId="78" xr:uid="{00000000-0005-0000-0000-000021000000}"/>
    <cellStyle name="Comma 178" xfId="14" xr:uid="{00000000-0005-0000-0000-000022000000}"/>
    <cellStyle name="Comma 2" xfId="15" xr:uid="{00000000-0005-0000-0000-000023000000}"/>
    <cellStyle name="Comma 2 2" xfId="16" xr:uid="{00000000-0005-0000-0000-000024000000}"/>
    <cellStyle name="Comma 240" xfId="10" xr:uid="{00000000-0005-0000-0000-000025000000}"/>
    <cellStyle name="Comma 28" xfId="17" xr:uid="{00000000-0005-0000-0000-000026000000}"/>
    <cellStyle name="Comma 3" xfId="18" xr:uid="{00000000-0005-0000-0000-000027000000}"/>
    <cellStyle name="Comma 3 2" xfId="19" xr:uid="{00000000-0005-0000-0000-000028000000}"/>
    <cellStyle name="Comma 4" xfId="34" xr:uid="{00000000-0005-0000-0000-000029000000}"/>
    <cellStyle name="Comma 5" xfId="75" xr:uid="{00000000-0005-0000-0000-00002A000000}"/>
    <cellStyle name="Comma 6" xfId="77" xr:uid="{00000000-0005-0000-0000-00002B000000}"/>
    <cellStyle name="Comma 7" xfId="80" xr:uid="{00000000-0005-0000-0000-00002C000000}"/>
    <cellStyle name="Comma 9" xfId="8" xr:uid="{00000000-0005-0000-0000-00002D000000}"/>
    <cellStyle name="Currency 2" xfId="20" xr:uid="{00000000-0005-0000-0000-00002E000000}"/>
    <cellStyle name="Explanatory Text 2" xfId="48" xr:uid="{00000000-0005-0000-0000-00002F000000}"/>
    <cellStyle name="Good 2" xfId="39" xr:uid="{00000000-0005-0000-0000-000030000000}"/>
    <cellStyle name="Heading 1 2" xfId="35" xr:uid="{00000000-0005-0000-0000-000031000000}"/>
    <cellStyle name="Heading 2 2" xfId="36" xr:uid="{00000000-0005-0000-0000-000032000000}"/>
    <cellStyle name="Heading 3 2" xfId="37" xr:uid="{00000000-0005-0000-0000-000033000000}"/>
    <cellStyle name="Heading 4 2" xfId="38" xr:uid="{00000000-0005-0000-0000-000034000000}"/>
    <cellStyle name="Input 2" xfId="42" xr:uid="{00000000-0005-0000-0000-000035000000}"/>
    <cellStyle name="Linked Cell 2" xfId="45" xr:uid="{00000000-0005-0000-0000-000036000000}"/>
    <cellStyle name="Neutral 2" xfId="41" xr:uid="{00000000-0005-0000-0000-000037000000}"/>
    <cellStyle name="Normal" xfId="0" builtinId="0"/>
    <cellStyle name="Normal - Style1" xfId="21" xr:uid="{00000000-0005-0000-0000-000039000000}"/>
    <cellStyle name="Normal 10" xfId="76" xr:uid="{00000000-0005-0000-0000-00003A000000}"/>
    <cellStyle name="Normal 2" xfId="3" xr:uid="{00000000-0005-0000-0000-00003B000000}"/>
    <cellStyle name="Normal 2 2" xfId="22" xr:uid="{00000000-0005-0000-0000-00003C000000}"/>
    <cellStyle name="Normal 2 2 2" xfId="23" xr:uid="{00000000-0005-0000-0000-00003D000000}"/>
    <cellStyle name="Normal 2 2 38" xfId="9" xr:uid="{00000000-0005-0000-0000-00003E000000}"/>
    <cellStyle name="Normal 2 3" xfId="24" xr:uid="{00000000-0005-0000-0000-00003F000000}"/>
    <cellStyle name="Normal 3" xfId="25" xr:uid="{00000000-0005-0000-0000-000040000000}"/>
    <cellStyle name="Normal 3 2" xfId="26" xr:uid="{00000000-0005-0000-0000-000041000000}"/>
    <cellStyle name="Normal 4" xfId="27" xr:uid="{00000000-0005-0000-0000-000042000000}"/>
    <cellStyle name="Normal 4 2 2" xfId="28" xr:uid="{00000000-0005-0000-0000-000043000000}"/>
    <cellStyle name="Normal 4 2 2 10" xfId="2" xr:uid="{00000000-0005-0000-0000-000044000000}"/>
    <cellStyle name="Normal 5" xfId="29" xr:uid="{00000000-0005-0000-0000-000045000000}"/>
    <cellStyle name="Normal 6" xfId="30" xr:uid="{00000000-0005-0000-0000-000046000000}"/>
    <cellStyle name="Normal 7" xfId="31" xr:uid="{00000000-0005-0000-0000-000047000000}"/>
    <cellStyle name="Normal 8" xfId="33" xr:uid="{00000000-0005-0000-0000-000048000000}"/>
    <cellStyle name="Normal 9" xfId="7" xr:uid="{00000000-0005-0000-0000-000049000000}"/>
    <cellStyle name="Normal 9 2" xfId="74" xr:uid="{00000000-0005-0000-0000-00004A000000}"/>
    <cellStyle name="Note" xfId="12" builtinId="10" customBuiltin="1"/>
    <cellStyle name="Output 2" xfId="43" xr:uid="{00000000-0005-0000-0000-00004C000000}"/>
    <cellStyle name="Percent" xfId="6" builtinId="5"/>
    <cellStyle name="Percent 2" xfId="32" xr:uid="{00000000-0005-0000-0000-00004E000000}"/>
    <cellStyle name="Title" xfId="11" builtinId="15" customBuiltin="1"/>
    <cellStyle name="Total 2" xfId="49" xr:uid="{00000000-0005-0000-0000-000050000000}"/>
    <cellStyle name="Warning Text 2" xfId="47" xr:uid="{00000000-0005-0000-0000-00005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S82"/>
  <sheetViews>
    <sheetView tabSelected="1" view="pageBreakPreview" zoomScaleNormal="100" zoomScaleSheetLayoutView="100" workbookViewId="0">
      <pane xSplit="1" ySplit="5" topLeftCell="B6" activePane="bottomRight" state="frozen"/>
      <selection activeCell="H34" sqref="H34"/>
      <selection pane="topRight" activeCell="H34" sqref="H34"/>
      <selection pane="bottomLeft" activeCell="H34" sqref="H34"/>
      <selection pane="bottomRight" activeCell="P26" sqref="P26"/>
    </sheetView>
  </sheetViews>
  <sheetFormatPr defaultRowHeight="12" x14ac:dyDescent="0.2"/>
  <cols>
    <col min="1" max="1" width="14.28515625" style="3" customWidth="1"/>
    <col min="2" max="2" width="9.7109375" style="24" customWidth="1"/>
    <col min="3" max="3" width="10.140625" style="24" customWidth="1"/>
    <col min="4" max="4" width="9.85546875" style="24" bestFit="1" customWidth="1"/>
    <col min="5" max="5" width="10.5703125" style="24" customWidth="1"/>
    <col min="6" max="6" width="11.7109375" style="24" customWidth="1"/>
    <col min="7" max="7" width="1.140625" style="3" customWidth="1"/>
    <col min="8" max="8" width="9.28515625" style="3" customWidth="1"/>
    <col min="9" max="9" width="10.28515625" style="3" customWidth="1"/>
    <col min="10" max="10" width="8.85546875" style="3" customWidth="1"/>
    <col min="11" max="11" width="10.5703125" style="3" customWidth="1"/>
    <col min="12" max="12" width="10.85546875" style="3" customWidth="1"/>
    <col min="13" max="190" width="9.140625" style="3"/>
    <col min="191" max="191" width="13.5703125" style="3" customWidth="1"/>
    <col min="192" max="192" width="9.7109375" style="3" customWidth="1"/>
    <col min="193" max="193" width="10.140625" style="3" customWidth="1"/>
    <col min="194" max="194" width="9.28515625" style="3" customWidth="1"/>
    <col min="195" max="195" width="10.5703125" style="3" customWidth="1"/>
    <col min="196" max="196" width="11.7109375" style="3" customWidth="1"/>
    <col min="197" max="197" width="1.140625" style="3" customWidth="1"/>
    <col min="198" max="198" width="9.28515625" style="3" customWidth="1"/>
    <col min="199" max="199" width="10.28515625" style="3" customWidth="1"/>
    <col min="200" max="200" width="8.85546875" style="3" customWidth="1"/>
    <col min="201" max="201" width="10.5703125" style="3" customWidth="1"/>
    <col min="202" max="202" width="10.85546875" style="3" customWidth="1"/>
    <col min="203" max="203" width="12" style="3" bestFit="1" customWidth="1"/>
    <col min="204" max="205" width="11" style="3" bestFit="1" customWidth="1"/>
    <col min="206" max="206" width="11.140625" style="3" bestFit="1" customWidth="1"/>
    <col min="207" max="207" width="10.140625" style="3" bestFit="1" customWidth="1"/>
    <col min="208" max="446" width="9.140625" style="3"/>
    <col min="447" max="447" width="13.5703125" style="3" customWidth="1"/>
    <col min="448" max="448" width="9.7109375" style="3" customWidth="1"/>
    <col min="449" max="449" width="10.140625" style="3" customWidth="1"/>
    <col min="450" max="450" width="9.28515625" style="3" customWidth="1"/>
    <col min="451" max="451" width="10.5703125" style="3" customWidth="1"/>
    <col min="452" max="452" width="11.7109375" style="3" customWidth="1"/>
    <col min="453" max="453" width="1.140625" style="3" customWidth="1"/>
    <col min="454" max="454" width="9.28515625" style="3" customWidth="1"/>
    <col min="455" max="455" width="10.28515625" style="3" customWidth="1"/>
    <col min="456" max="456" width="8.85546875" style="3" customWidth="1"/>
    <col min="457" max="457" width="10.5703125" style="3" customWidth="1"/>
    <col min="458" max="458" width="10.85546875" style="3" customWidth="1"/>
    <col min="459" max="459" width="12" style="3" bestFit="1" customWidth="1"/>
    <col min="460" max="461" width="11" style="3" bestFit="1" customWidth="1"/>
    <col min="462" max="462" width="11.140625" style="3" bestFit="1" customWidth="1"/>
    <col min="463" max="463" width="10.140625" style="3" bestFit="1" customWidth="1"/>
    <col min="464" max="702" width="9.140625" style="3"/>
    <col min="703" max="703" width="13.5703125" style="3" customWidth="1"/>
    <col min="704" max="704" width="9.7109375" style="3" customWidth="1"/>
    <col min="705" max="705" width="10.140625" style="3" customWidth="1"/>
    <col min="706" max="706" width="9.28515625" style="3" customWidth="1"/>
    <col min="707" max="707" width="10.5703125" style="3" customWidth="1"/>
    <col min="708" max="708" width="11.7109375" style="3" customWidth="1"/>
    <col min="709" max="709" width="1.140625" style="3" customWidth="1"/>
    <col min="710" max="710" width="9.28515625" style="3" customWidth="1"/>
    <col min="711" max="711" width="10.28515625" style="3" customWidth="1"/>
    <col min="712" max="712" width="8.85546875" style="3" customWidth="1"/>
    <col min="713" max="713" width="10.5703125" style="3" customWidth="1"/>
    <col min="714" max="714" width="10.85546875" style="3" customWidth="1"/>
    <col min="715" max="715" width="12" style="3" bestFit="1" customWidth="1"/>
    <col min="716" max="717" width="11" style="3" bestFit="1" customWidth="1"/>
    <col min="718" max="718" width="11.140625" style="3" bestFit="1" customWidth="1"/>
    <col min="719" max="719" width="10.140625" style="3" bestFit="1" customWidth="1"/>
    <col min="720" max="958" width="9.140625" style="3"/>
    <col min="959" max="959" width="13.5703125" style="3" customWidth="1"/>
    <col min="960" max="960" width="9.7109375" style="3" customWidth="1"/>
    <col min="961" max="961" width="10.140625" style="3" customWidth="1"/>
    <col min="962" max="962" width="9.28515625" style="3" customWidth="1"/>
    <col min="963" max="963" width="10.5703125" style="3" customWidth="1"/>
    <col min="964" max="964" width="11.7109375" style="3" customWidth="1"/>
    <col min="965" max="965" width="1.140625" style="3" customWidth="1"/>
    <col min="966" max="966" width="9.28515625" style="3" customWidth="1"/>
    <col min="967" max="967" width="10.28515625" style="3" customWidth="1"/>
    <col min="968" max="968" width="8.85546875" style="3" customWidth="1"/>
    <col min="969" max="969" width="10.5703125" style="3" customWidth="1"/>
    <col min="970" max="970" width="10.85546875" style="3" customWidth="1"/>
    <col min="971" max="971" width="12" style="3" bestFit="1" customWidth="1"/>
    <col min="972" max="973" width="11" style="3" bestFit="1" customWidth="1"/>
    <col min="974" max="974" width="11.140625" style="3" bestFit="1" customWidth="1"/>
    <col min="975" max="975" width="10.140625" style="3" bestFit="1" customWidth="1"/>
    <col min="976" max="1214" width="9.140625" style="3"/>
    <col min="1215" max="1215" width="13.5703125" style="3" customWidth="1"/>
    <col min="1216" max="1216" width="9.7109375" style="3" customWidth="1"/>
    <col min="1217" max="1217" width="10.140625" style="3" customWidth="1"/>
    <col min="1218" max="1218" width="9.28515625" style="3" customWidth="1"/>
    <col min="1219" max="1219" width="10.5703125" style="3" customWidth="1"/>
    <col min="1220" max="1220" width="11.7109375" style="3" customWidth="1"/>
    <col min="1221" max="1221" width="1.140625" style="3" customWidth="1"/>
    <col min="1222" max="1222" width="9.28515625" style="3" customWidth="1"/>
    <col min="1223" max="1223" width="10.28515625" style="3" customWidth="1"/>
    <col min="1224" max="1224" width="8.85546875" style="3" customWidth="1"/>
    <col min="1225" max="1225" width="10.5703125" style="3" customWidth="1"/>
    <col min="1226" max="1226" width="10.85546875" style="3" customWidth="1"/>
    <col min="1227" max="1227" width="12" style="3" bestFit="1" customWidth="1"/>
    <col min="1228" max="1229" width="11" style="3" bestFit="1" customWidth="1"/>
    <col min="1230" max="1230" width="11.140625" style="3" bestFit="1" customWidth="1"/>
    <col min="1231" max="1231" width="10.140625" style="3" bestFit="1" customWidth="1"/>
    <col min="1232" max="1470" width="9.140625" style="3"/>
    <col min="1471" max="1471" width="13.5703125" style="3" customWidth="1"/>
    <col min="1472" max="1472" width="9.7109375" style="3" customWidth="1"/>
    <col min="1473" max="1473" width="10.140625" style="3" customWidth="1"/>
    <col min="1474" max="1474" width="9.28515625" style="3" customWidth="1"/>
    <col min="1475" max="1475" width="10.5703125" style="3" customWidth="1"/>
    <col min="1476" max="1476" width="11.7109375" style="3" customWidth="1"/>
    <col min="1477" max="1477" width="1.140625" style="3" customWidth="1"/>
    <col min="1478" max="1478" width="9.28515625" style="3" customWidth="1"/>
    <col min="1479" max="1479" width="10.28515625" style="3" customWidth="1"/>
    <col min="1480" max="1480" width="8.85546875" style="3" customWidth="1"/>
    <col min="1481" max="1481" width="10.5703125" style="3" customWidth="1"/>
    <col min="1482" max="1482" width="10.85546875" style="3" customWidth="1"/>
    <col min="1483" max="1483" width="12" style="3" bestFit="1" customWidth="1"/>
    <col min="1484" max="1485" width="11" style="3" bestFit="1" customWidth="1"/>
    <col min="1486" max="1486" width="11.140625" style="3" bestFit="1" customWidth="1"/>
    <col min="1487" max="1487" width="10.140625" style="3" bestFit="1" customWidth="1"/>
    <col min="1488" max="1726" width="9.140625" style="3"/>
    <col min="1727" max="1727" width="13.5703125" style="3" customWidth="1"/>
    <col min="1728" max="1728" width="9.7109375" style="3" customWidth="1"/>
    <col min="1729" max="1729" width="10.140625" style="3" customWidth="1"/>
    <col min="1730" max="1730" width="9.28515625" style="3" customWidth="1"/>
    <col min="1731" max="1731" width="10.5703125" style="3" customWidth="1"/>
    <col min="1732" max="1732" width="11.7109375" style="3" customWidth="1"/>
    <col min="1733" max="1733" width="1.140625" style="3" customWidth="1"/>
    <col min="1734" max="1734" width="9.28515625" style="3" customWidth="1"/>
    <col min="1735" max="1735" width="10.28515625" style="3" customWidth="1"/>
    <col min="1736" max="1736" width="8.85546875" style="3" customWidth="1"/>
    <col min="1737" max="1737" width="10.5703125" style="3" customWidth="1"/>
    <col min="1738" max="1738" width="10.85546875" style="3" customWidth="1"/>
    <col min="1739" max="1739" width="12" style="3" bestFit="1" customWidth="1"/>
    <col min="1740" max="1741" width="11" style="3" bestFit="1" customWidth="1"/>
    <col min="1742" max="1742" width="11.140625" style="3" bestFit="1" customWidth="1"/>
    <col min="1743" max="1743" width="10.140625" style="3" bestFit="1" customWidth="1"/>
    <col min="1744" max="1982" width="9.140625" style="3"/>
    <col min="1983" max="1983" width="13.5703125" style="3" customWidth="1"/>
    <col min="1984" max="1984" width="9.7109375" style="3" customWidth="1"/>
    <col min="1985" max="1985" width="10.140625" style="3" customWidth="1"/>
    <col min="1986" max="1986" width="9.28515625" style="3" customWidth="1"/>
    <col min="1987" max="1987" width="10.5703125" style="3" customWidth="1"/>
    <col min="1988" max="1988" width="11.7109375" style="3" customWidth="1"/>
    <col min="1989" max="1989" width="1.140625" style="3" customWidth="1"/>
    <col min="1990" max="1990" width="9.28515625" style="3" customWidth="1"/>
    <col min="1991" max="1991" width="10.28515625" style="3" customWidth="1"/>
    <col min="1992" max="1992" width="8.85546875" style="3" customWidth="1"/>
    <col min="1993" max="1993" width="10.5703125" style="3" customWidth="1"/>
    <col min="1994" max="1994" width="10.85546875" style="3" customWidth="1"/>
    <col min="1995" max="1995" width="12" style="3" bestFit="1" customWidth="1"/>
    <col min="1996" max="1997" width="11" style="3" bestFit="1" customWidth="1"/>
    <col min="1998" max="1998" width="11.140625" style="3" bestFit="1" customWidth="1"/>
    <col min="1999" max="1999" width="10.140625" style="3" bestFit="1" customWidth="1"/>
    <col min="2000" max="2238" width="9.140625" style="3"/>
    <col min="2239" max="2239" width="13.5703125" style="3" customWidth="1"/>
    <col min="2240" max="2240" width="9.7109375" style="3" customWidth="1"/>
    <col min="2241" max="2241" width="10.140625" style="3" customWidth="1"/>
    <col min="2242" max="2242" width="9.28515625" style="3" customWidth="1"/>
    <col min="2243" max="2243" width="10.5703125" style="3" customWidth="1"/>
    <col min="2244" max="2244" width="11.7109375" style="3" customWidth="1"/>
    <col min="2245" max="2245" width="1.140625" style="3" customWidth="1"/>
    <col min="2246" max="2246" width="9.28515625" style="3" customWidth="1"/>
    <col min="2247" max="2247" width="10.28515625" style="3" customWidth="1"/>
    <col min="2248" max="2248" width="8.85546875" style="3" customWidth="1"/>
    <col min="2249" max="2249" width="10.5703125" style="3" customWidth="1"/>
    <col min="2250" max="2250" width="10.85546875" style="3" customWidth="1"/>
    <col min="2251" max="2251" width="12" style="3" bestFit="1" customWidth="1"/>
    <col min="2252" max="2253" width="11" style="3" bestFit="1" customWidth="1"/>
    <col min="2254" max="2254" width="11.140625" style="3" bestFit="1" customWidth="1"/>
    <col min="2255" max="2255" width="10.140625" style="3" bestFit="1" customWidth="1"/>
    <col min="2256" max="2494" width="9.140625" style="3"/>
    <col min="2495" max="2495" width="13.5703125" style="3" customWidth="1"/>
    <col min="2496" max="2496" width="9.7109375" style="3" customWidth="1"/>
    <col min="2497" max="2497" width="10.140625" style="3" customWidth="1"/>
    <col min="2498" max="2498" width="9.28515625" style="3" customWidth="1"/>
    <col min="2499" max="2499" width="10.5703125" style="3" customWidth="1"/>
    <col min="2500" max="2500" width="11.7109375" style="3" customWidth="1"/>
    <col min="2501" max="2501" width="1.140625" style="3" customWidth="1"/>
    <col min="2502" max="2502" width="9.28515625" style="3" customWidth="1"/>
    <col min="2503" max="2503" width="10.28515625" style="3" customWidth="1"/>
    <col min="2504" max="2504" width="8.85546875" style="3" customWidth="1"/>
    <col min="2505" max="2505" width="10.5703125" style="3" customWidth="1"/>
    <col min="2506" max="2506" width="10.85546875" style="3" customWidth="1"/>
    <col min="2507" max="2507" width="12" style="3" bestFit="1" customWidth="1"/>
    <col min="2508" max="2509" width="11" style="3" bestFit="1" customWidth="1"/>
    <col min="2510" max="2510" width="11.140625" style="3" bestFit="1" customWidth="1"/>
    <col min="2511" max="2511" width="10.140625" style="3" bestFit="1" customWidth="1"/>
    <col min="2512" max="2750" width="9.140625" style="3"/>
    <col min="2751" max="2751" width="13.5703125" style="3" customWidth="1"/>
    <col min="2752" max="2752" width="9.7109375" style="3" customWidth="1"/>
    <col min="2753" max="2753" width="10.140625" style="3" customWidth="1"/>
    <col min="2754" max="2754" width="9.28515625" style="3" customWidth="1"/>
    <col min="2755" max="2755" width="10.5703125" style="3" customWidth="1"/>
    <col min="2756" max="2756" width="11.7109375" style="3" customWidth="1"/>
    <col min="2757" max="2757" width="1.140625" style="3" customWidth="1"/>
    <col min="2758" max="2758" width="9.28515625" style="3" customWidth="1"/>
    <col min="2759" max="2759" width="10.28515625" style="3" customWidth="1"/>
    <col min="2760" max="2760" width="8.85546875" style="3" customWidth="1"/>
    <col min="2761" max="2761" width="10.5703125" style="3" customWidth="1"/>
    <col min="2762" max="2762" width="10.85546875" style="3" customWidth="1"/>
    <col min="2763" max="2763" width="12" style="3" bestFit="1" customWidth="1"/>
    <col min="2764" max="2765" width="11" style="3" bestFit="1" customWidth="1"/>
    <col min="2766" max="2766" width="11.140625" style="3" bestFit="1" customWidth="1"/>
    <col min="2767" max="2767" width="10.140625" style="3" bestFit="1" customWidth="1"/>
    <col min="2768" max="3006" width="9.140625" style="3"/>
    <col min="3007" max="3007" width="13.5703125" style="3" customWidth="1"/>
    <col min="3008" max="3008" width="9.7109375" style="3" customWidth="1"/>
    <col min="3009" max="3009" width="10.140625" style="3" customWidth="1"/>
    <col min="3010" max="3010" width="9.28515625" style="3" customWidth="1"/>
    <col min="3011" max="3011" width="10.5703125" style="3" customWidth="1"/>
    <col min="3012" max="3012" width="11.7109375" style="3" customWidth="1"/>
    <col min="3013" max="3013" width="1.140625" style="3" customWidth="1"/>
    <col min="3014" max="3014" width="9.28515625" style="3" customWidth="1"/>
    <col min="3015" max="3015" width="10.28515625" style="3" customWidth="1"/>
    <col min="3016" max="3016" width="8.85546875" style="3" customWidth="1"/>
    <col min="3017" max="3017" width="10.5703125" style="3" customWidth="1"/>
    <col min="3018" max="3018" width="10.85546875" style="3" customWidth="1"/>
    <col min="3019" max="3019" width="12" style="3" bestFit="1" customWidth="1"/>
    <col min="3020" max="3021" width="11" style="3" bestFit="1" customWidth="1"/>
    <col min="3022" max="3022" width="11.140625" style="3" bestFit="1" customWidth="1"/>
    <col min="3023" max="3023" width="10.140625" style="3" bestFit="1" customWidth="1"/>
    <col min="3024" max="3262" width="9.140625" style="3"/>
    <col min="3263" max="3263" width="13.5703125" style="3" customWidth="1"/>
    <col min="3264" max="3264" width="9.7109375" style="3" customWidth="1"/>
    <col min="3265" max="3265" width="10.140625" style="3" customWidth="1"/>
    <col min="3266" max="3266" width="9.28515625" style="3" customWidth="1"/>
    <col min="3267" max="3267" width="10.5703125" style="3" customWidth="1"/>
    <col min="3268" max="3268" width="11.7109375" style="3" customWidth="1"/>
    <col min="3269" max="3269" width="1.140625" style="3" customWidth="1"/>
    <col min="3270" max="3270" width="9.28515625" style="3" customWidth="1"/>
    <col min="3271" max="3271" width="10.28515625" style="3" customWidth="1"/>
    <col min="3272" max="3272" width="8.85546875" style="3" customWidth="1"/>
    <col min="3273" max="3273" width="10.5703125" style="3" customWidth="1"/>
    <col min="3274" max="3274" width="10.85546875" style="3" customWidth="1"/>
    <col min="3275" max="3275" width="12" style="3" bestFit="1" customWidth="1"/>
    <col min="3276" max="3277" width="11" style="3" bestFit="1" customWidth="1"/>
    <col min="3278" max="3278" width="11.140625" style="3" bestFit="1" customWidth="1"/>
    <col min="3279" max="3279" width="10.140625" style="3" bestFit="1" customWidth="1"/>
    <col min="3280" max="3518" width="9.140625" style="3"/>
    <col min="3519" max="3519" width="13.5703125" style="3" customWidth="1"/>
    <col min="3520" max="3520" width="9.7109375" style="3" customWidth="1"/>
    <col min="3521" max="3521" width="10.140625" style="3" customWidth="1"/>
    <col min="3522" max="3522" width="9.28515625" style="3" customWidth="1"/>
    <col min="3523" max="3523" width="10.5703125" style="3" customWidth="1"/>
    <col min="3524" max="3524" width="11.7109375" style="3" customWidth="1"/>
    <col min="3525" max="3525" width="1.140625" style="3" customWidth="1"/>
    <col min="3526" max="3526" width="9.28515625" style="3" customWidth="1"/>
    <col min="3527" max="3527" width="10.28515625" style="3" customWidth="1"/>
    <col min="3528" max="3528" width="8.85546875" style="3" customWidth="1"/>
    <col min="3529" max="3529" width="10.5703125" style="3" customWidth="1"/>
    <col min="3530" max="3530" width="10.85546875" style="3" customWidth="1"/>
    <col min="3531" max="3531" width="12" style="3" bestFit="1" customWidth="1"/>
    <col min="3532" max="3533" width="11" style="3" bestFit="1" customWidth="1"/>
    <col min="3534" max="3534" width="11.140625" style="3" bestFit="1" customWidth="1"/>
    <col min="3535" max="3535" width="10.140625" style="3" bestFit="1" customWidth="1"/>
    <col min="3536" max="3774" width="9.140625" style="3"/>
    <col min="3775" max="3775" width="13.5703125" style="3" customWidth="1"/>
    <col min="3776" max="3776" width="9.7109375" style="3" customWidth="1"/>
    <col min="3777" max="3777" width="10.140625" style="3" customWidth="1"/>
    <col min="3778" max="3778" width="9.28515625" style="3" customWidth="1"/>
    <col min="3779" max="3779" width="10.5703125" style="3" customWidth="1"/>
    <col min="3780" max="3780" width="11.7109375" style="3" customWidth="1"/>
    <col min="3781" max="3781" width="1.140625" style="3" customWidth="1"/>
    <col min="3782" max="3782" width="9.28515625" style="3" customWidth="1"/>
    <col min="3783" max="3783" width="10.28515625" style="3" customWidth="1"/>
    <col min="3784" max="3784" width="8.85546875" style="3" customWidth="1"/>
    <col min="3785" max="3785" width="10.5703125" style="3" customWidth="1"/>
    <col min="3786" max="3786" width="10.85546875" style="3" customWidth="1"/>
    <col min="3787" max="3787" width="12" style="3" bestFit="1" customWidth="1"/>
    <col min="3788" max="3789" width="11" style="3" bestFit="1" customWidth="1"/>
    <col min="3790" max="3790" width="11.140625" style="3" bestFit="1" customWidth="1"/>
    <col min="3791" max="3791" width="10.140625" style="3" bestFit="1" customWidth="1"/>
    <col min="3792" max="4030" width="9.140625" style="3"/>
    <col min="4031" max="4031" width="13.5703125" style="3" customWidth="1"/>
    <col min="4032" max="4032" width="9.7109375" style="3" customWidth="1"/>
    <col min="4033" max="4033" width="10.140625" style="3" customWidth="1"/>
    <col min="4034" max="4034" width="9.28515625" style="3" customWidth="1"/>
    <col min="4035" max="4035" width="10.5703125" style="3" customWidth="1"/>
    <col min="4036" max="4036" width="11.7109375" style="3" customWidth="1"/>
    <col min="4037" max="4037" width="1.140625" style="3" customWidth="1"/>
    <col min="4038" max="4038" width="9.28515625" style="3" customWidth="1"/>
    <col min="4039" max="4039" width="10.28515625" style="3" customWidth="1"/>
    <col min="4040" max="4040" width="8.85546875" style="3" customWidth="1"/>
    <col min="4041" max="4041" width="10.5703125" style="3" customWidth="1"/>
    <col min="4042" max="4042" width="10.85546875" style="3" customWidth="1"/>
    <col min="4043" max="4043" width="12" style="3" bestFit="1" customWidth="1"/>
    <col min="4044" max="4045" width="11" style="3" bestFit="1" customWidth="1"/>
    <col min="4046" max="4046" width="11.140625" style="3" bestFit="1" customWidth="1"/>
    <col min="4047" max="4047" width="10.140625" style="3" bestFit="1" customWidth="1"/>
    <col min="4048" max="4286" width="9.140625" style="3"/>
    <col min="4287" max="4287" width="13.5703125" style="3" customWidth="1"/>
    <col min="4288" max="4288" width="9.7109375" style="3" customWidth="1"/>
    <col min="4289" max="4289" width="10.140625" style="3" customWidth="1"/>
    <col min="4290" max="4290" width="9.28515625" style="3" customWidth="1"/>
    <col min="4291" max="4291" width="10.5703125" style="3" customWidth="1"/>
    <col min="4292" max="4292" width="11.7109375" style="3" customWidth="1"/>
    <col min="4293" max="4293" width="1.140625" style="3" customWidth="1"/>
    <col min="4294" max="4294" width="9.28515625" style="3" customWidth="1"/>
    <col min="4295" max="4295" width="10.28515625" style="3" customWidth="1"/>
    <col min="4296" max="4296" width="8.85546875" style="3" customWidth="1"/>
    <col min="4297" max="4297" width="10.5703125" style="3" customWidth="1"/>
    <col min="4298" max="4298" width="10.85546875" style="3" customWidth="1"/>
    <col min="4299" max="4299" width="12" style="3" bestFit="1" customWidth="1"/>
    <col min="4300" max="4301" width="11" style="3" bestFit="1" customWidth="1"/>
    <col min="4302" max="4302" width="11.140625" style="3" bestFit="1" customWidth="1"/>
    <col min="4303" max="4303" width="10.140625" style="3" bestFit="1" customWidth="1"/>
    <col min="4304" max="4542" width="9.140625" style="3"/>
    <col min="4543" max="4543" width="13.5703125" style="3" customWidth="1"/>
    <col min="4544" max="4544" width="9.7109375" style="3" customWidth="1"/>
    <col min="4545" max="4545" width="10.140625" style="3" customWidth="1"/>
    <col min="4546" max="4546" width="9.28515625" style="3" customWidth="1"/>
    <col min="4547" max="4547" width="10.5703125" style="3" customWidth="1"/>
    <col min="4548" max="4548" width="11.7109375" style="3" customWidth="1"/>
    <col min="4549" max="4549" width="1.140625" style="3" customWidth="1"/>
    <col min="4550" max="4550" width="9.28515625" style="3" customWidth="1"/>
    <col min="4551" max="4551" width="10.28515625" style="3" customWidth="1"/>
    <col min="4552" max="4552" width="8.85546875" style="3" customWidth="1"/>
    <col min="4553" max="4553" width="10.5703125" style="3" customWidth="1"/>
    <col min="4554" max="4554" width="10.85546875" style="3" customWidth="1"/>
    <col min="4555" max="4555" width="12" style="3" bestFit="1" customWidth="1"/>
    <col min="4556" max="4557" width="11" style="3" bestFit="1" customWidth="1"/>
    <col min="4558" max="4558" width="11.140625" style="3" bestFit="1" customWidth="1"/>
    <col min="4559" max="4559" width="10.140625" style="3" bestFit="1" customWidth="1"/>
    <col min="4560" max="4798" width="9.140625" style="3"/>
    <col min="4799" max="4799" width="13.5703125" style="3" customWidth="1"/>
    <col min="4800" max="4800" width="9.7109375" style="3" customWidth="1"/>
    <col min="4801" max="4801" width="10.140625" style="3" customWidth="1"/>
    <col min="4802" max="4802" width="9.28515625" style="3" customWidth="1"/>
    <col min="4803" max="4803" width="10.5703125" style="3" customWidth="1"/>
    <col min="4804" max="4804" width="11.7109375" style="3" customWidth="1"/>
    <col min="4805" max="4805" width="1.140625" style="3" customWidth="1"/>
    <col min="4806" max="4806" width="9.28515625" style="3" customWidth="1"/>
    <col min="4807" max="4807" width="10.28515625" style="3" customWidth="1"/>
    <col min="4808" max="4808" width="8.85546875" style="3" customWidth="1"/>
    <col min="4809" max="4809" width="10.5703125" style="3" customWidth="1"/>
    <col min="4810" max="4810" width="10.85546875" style="3" customWidth="1"/>
    <col min="4811" max="4811" width="12" style="3" bestFit="1" customWidth="1"/>
    <col min="4812" max="4813" width="11" style="3" bestFit="1" customWidth="1"/>
    <col min="4814" max="4814" width="11.140625" style="3" bestFit="1" customWidth="1"/>
    <col min="4815" max="4815" width="10.140625" style="3" bestFit="1" customWidth="1"/>
    <col min="4816" max="5054" width="9.140625" style="3"/>
    <col min="5055" max="5055" width="13.5703125" style="3" customWidth="1"/>
    <col min="5056" max="5056" width="9.7109375" style="3" customWidth="1"/>
    <col min="5057" max="5057" width="10.140625" style="3" customWidth="1"/>
    <col min="5058" max="5058" width="9.28515625" style="3" customWidth="1"/>
    <col min="5059" max="5059" width="10.5703125" style="3" customWidth="1"/>
    <col min="5060" max="5060" width="11.7109375" style="3" customWidth="1"/>
    <col min="5061" max="5061" width="1.140625" style="3" customWidth="1"/>
    <col min="5062" max="5062" width="9.28515625" style="3" customWidth="1"/>
    <col min="5063" max="5063" width="10.28515625" style="3" customWidth="1"/>
    <col min="5064" max="5064" width="8.85546875" style="3" customWidth="1"/>
    <col min="5065" max="5065" width="10.5703125" style="3" customWidth="1"/>
    <col min="5066" max="5066" width="10.85546875" style="3" customWidth="1"/>
    <col min="5067" max="5067" width="12" style="3" bestFit="1" customWidth="1"/>
    <col min="5068" max="5069" width="11" style="3" bestFit="1" customWidth="1"/>
    <col min="5070" max="5070" width="11.140625" style="3" bestFit="1" customWidth="1"/>
    <col min="5071" max="5071" width="10.140625" style="3" bestFit="1" customWidth="1"/>
    <col min="5072" max="5310" width="9.140625" style="3"/>
    <col min="5311" max="5311" width="13.5703125" style="3" customWidth="1"/>
    <col min="5312" max="5312" width="9.7109375" style="3" customWidth="1"/>
    <col min="5313" max="5313" width="10.140625" style="3" customWidth="1"/>
    <col min="5314" max="5314" width="9.28515625" style="3" customWidth="1"/>
    <col min="5315" max="5315" width="10.5703125" style="3" customWidth="1"/>
    <col min="5316" max="5316" width="11.7109375" style="3" customWidth="1"/>
    <col min="5317" max="5317" width="1.140625" style="3" customWidth="1"/>
    <col min="5318" max="5318" width="9.28515625" style="3" customWidth="1"/>
    <col min="5319" max="5319" width="10.28515625" style="3" customWidth="1"/>
    <col min="5320" max="5320" width="8.85546875" style="3" customWidth="1"/>
    <col min="5321" max="5321" width="10.5703125" style="3" customWidth="1"/>
    <col min="5322" max="5322" width="10.85546875" style="3" customWidth="1"/>
    <col min="5323" max="5323" width="12" style="3" bestFit="1" customWidth="1"/>
    <col min="5324" max="5325" width="11" style="3" bestFit="1" customWidth="1"/>
    <col min="5326" max="5326" width="11.140625" style="3" bestFit="1" customWidth="1"/>
    <col min="5327" max="5327" width="10.140625" style="3" bestFit="1" customWidth="1"/>
    <col min="5328" max="5566" width="9.140625" style="3"/>
    <col min="5567" max="5567" width="13.5703125" style="3" customWidth="1"/>
    <col min="5568" max="5568" width="9.7109375" style="3" customWidth="1"/>
    <col min="5569" max="5569" width="10.140625" style="3" customWidth="1"/>
    <col min="5570" max="5570" width="9.28515625" style="3" customWidth="1"/>
    <col min="5571" max="5571" width="10.5703125" style="3" customWidth="1"/>
    <col min="5572" max="5572" width="11.7109375" style="3" customWidth="1"/>
    <col min="5573" max="5573" width="1.140625" style="3" customWidth="1"/>
    <col min="5574" max="5574" width="9.28515625" style="3" customWidth="1"/>
    <col min="5575" max="5575" width="10.28515625" style="3" customWidth="1"/>
    <col min="5576" max="5576" width="8.85546875" style="3" customWidth="1"/>
    <col min="5577" max="5577" width="10.5703125" style="3" customWidth="1"/>
    <col min="5578" max="5578" width="10.85546875" style="3" customWidth="1"/>
    <col min="5579" max="5579" width="12" style="3" bestFit="1" customWidth="1"/>
    <col min="5580" max="5581" width="11" style="3" bestFit="1" customWidth="1"/>
    <col min="5582" max="5582" width="11.140625" style="3" bestFit="1" customWidth="1"/>
    <col min="5583" max="5583" width="10.140625" style="3" bestFit="1" customWidth="1"/>
    <col min="5584" max="5822" width="9.140625" style="3"/>
    <col min="5823" max="5823" width="13.5703125" style="3" customWidth="1"/>
    <col min="5824" max="5824" width="9.7109375" style="3" customWidth="1"/>
    <col min="5825" max="5825" width="10.140625" style="3" customWidth="1"/>
    <col min="5826" max="5826" width="9.28515625" style="3" customWidth="1"/>
    <col min="5827" max="5827" width="10.5703125" style="3" customWidth="1"/>
    <col min="5828" max="5828" width="11.7109375" style="3" customWidth="1"/>
    <col min="5829" max="5829" width="1.140625" style="3" customWidth="1"/>
    <col min="5830" max="5830" width="9.28515625" style="3" customWidth="1"/>
    <col min="5831" max="5831" width="10.28515625" style="3" customWidth="1"/>
    <col min="5832" max="5832" width="8.85546875" style="3" customWidth="1"/>
    <col min="5833" max="5833" width="10.5703125" style="3" customWidth="1"/>
    <col min="5834" max="5834" width="10.85546875" style="3" customWidth="1"/>
    <col min="5835" max="5835" width="12" style="3" bestFit="1" customWidth="1"/>
    <col min="5836" max="5837" width="11" style="3" bestFit="1" customWidth="1"/>
    <col min="5838" max="5838" width="11.140625" style="3" bestFit="1" customWidth="1"/>
    <col min="5839" max="5839" width="10.140625" style="3" bestFit="1" customWidth="1"/>
    <col min="5840" max="6078" width="9.140625" style="3"/>
    <col min="6079" max="6079" width="13.5703125" style="3" customWidth="1"/>
    <col min="6080" max="6080" width="9.7109375" style="3" customWidth="1"/>
    <col min="6081" max="6081" width="10.140625" style="3" customWidth="1"/>
    <col min="6082" max="6082" width="9.28515625" style="3" customWidth="1"/>
    <col min="6083" max="6083" width="10.5703125" style="3" customWidth="1"/>
    <col min="6084" max="6084" width="11.7109375" style="3" customWidth="1"/>
    <col min="6085" max="6085" width="1.140625" style="3" customWidth="1"/>
    <col min="6086" max="6086" width="9.28515625" style="3" customWidth="1"/>
    <col min="6087" max="6087" width="10.28515625" style="3" customWidth="1"/>
    <col min="6088" max="6088" width="8.85546875" style="3" customWidth="1"/>
    <col min="6089" max="6089" width="10.5703125" style="3" customWidth="1"/>
    <col min="6090" max="6090" width="10.85546875" style="3" customWidth="1"/>
    <col min="6091" max="6091" width="12" style="3" bestFit="1" customWidth="1"/>
    <col min="6092" max="6093" width="11" style="3" bestFit="1" customWidth="1"/>
    <col min="6094" max="6094" width="11.140625" style="3" bestFit="1" customWidth="1"/>
    <col min="6095" max="6095" width="10.140625" style="3" bestFit="1" customWidth="1"/>
    <col min="6096" max="6334" width="9.140625" style="3"/>
    <col min="6335" max="6335" width="13.5703125" style="3" customWidth="1"/>
    <col min="6336" max="6336" width="9.7109375" style="3" customWidth="1"/>
    <col min="6337" max="6337" width="10.140625" style="3" customWidth="1"/>
    <col min="6338" max="6338" width="9.28515625" style="3" customWidth="1"/>
    <col min="6339" max="6339" width="10.5703125" style="3" customWidth="1"/>
    <col min="6340" max="6340" width="11.7109375" style="3" customWidth="1"/>
    <col min="6341" max="6341" width="1.140625" style="3" customWidth="1"/>
    <col min="6342" max="6342" width="9.28515625" style="3" customWidth="1"/>
    <col min="6343" max="6343" width="10.28515625" style="3" customWidth="1"/>
    <col min="6344" max="6344" width="8.85546875" style="3" customWidth="1"/>
    <col min="6345" max="6345" width="10.5703125" style="3" customWidth="1"/>
    <col min="6346" max="6346" width="10.85546875" style="3" customWidth="1"/>
    <col min="6347" max="6347" width="12" style="3" bestFit="1" customWidth="1"/>
    <col min="6348" max="6349" width="11" style="3" bestFit="1" customWidth="1"/>
    <col min="6350" max="6350" width="11.140625" style="3" bestFit="1" customWidth="1"/>
    <col min="6351" max="6351" width="10.140625" style="3" bestFit="1" customWidth="1"/>
    <col min="6352" max="6590" width="9.140625" style="3"/>
    <col min="6591" max="6591" width="13.5703125" style="3" customWidth="1"/>
    <col min="6592" max="6592" width="9.7109375" style="3" customWidth="1"/>
    <col min="6593" max="6593" width="10.140625" style="3" customWidth="1"/>
    <col min="6594" max="6594" width="9.28515625" style="3" customWidth="1"/>
    <col min="6595" max="6595" width="10.5703125" style="3" customWidth="1"/>
    <col min="6596" max="6596" width="11.7109375" style="3" customWidth="1"/>
    <col min="6597" max="6597" width="1.140625" style="3" customWidth="1"/>
    <col min="6598" max="6598" width="9.28515625" style="3" customWidth="1"/>
    <col min="6599" max="6599" width="10.28515625" style="3" customWidth="1"/>
    <col min="6600" max="6600" width="8.85546875" style="3" customWidth="1"/>
    <col min="6601" max="6601" width="10.5703125" style="3" customWidth="1"/>
    <col min="6602" max="6602" width="10.85546875" style="3" customWidth="1"/>
    <col min="6603" max="6603" width="12" style="3" bestFit="1" customWidth="1"/>
    <col min="6604" max="6605" width="11" style="3" bestFit="1" customWidth="1"/>
    <col min="6606" max="6606" width="11.140625" style="3" bestFit="1" customWidth="1"/>
    <col min="6607" max="6607" width="10.140625" style="3" bestFit="1" customWidth="1"/>
    <col min="6608" max="6846" width="9.140625" style="3"/>
    <col min="6847" max="6847" width="13.5703125" style="3" customWidth="1"/>
    <col min="6848" max="6848" width="9.7109375" style="3" customWidth="1"/>
    <col min="6849" max="6849" width="10.140625" style="3" customWidth="1"/>
    <col min="6850" max="6850" width="9.28515625" style="3" customWidth="1"/>
    <col min="6851" max="6851" width="10.5703125" style="3" customWidth="1"/>
    <col min="6852" max="6852" width="11.7109375" style="3" customWidth="1"/>
    <col min="6853" max="6853" width="1.140625" style="3" customWidth="1"/>
    <col min="6854" max="6854" width="9.28515625" style="3" customWidth="1"/>
    <col min="6855" max="6855" width="10.28515625" style="3" customWidth="1"/>
    <col min="6856" max="6856" width="8.85546875" style="3" customWidth="1"/>
    <col min="6857" max="6857" width="10.5703125" style="3" customWidth="1"/>
    <col min="6858" max="6858" width="10.85546875" style="3" customWidth="1"/>
    <col min="6859" max="6859" width="12" style="3" bestFit="1" customWidth="1"/>
    <col min="6860" max="6861" width="11" style="3" bestFit="1" customWidth="1"/>
    <col min="6862" max="6862" width="11.140625" style="3" bestFit="1" customWidth="1"/>
    <col min="6863" max="6863" width="10.140625" style="3" bestFit="1" customWidth="1"/>
    <col min="6864" max="7102" width="9.140625" style="3"/>
    <col min="7103" max="7103" width="13.5703125" style="3" customWidth="1"/>
    <col min="7104" max="7104" width="9.7109375" style="3" customWidth="1"/>
    <col min="7105" max="7105" width="10.140625" style="3" customWidth="1"/>
    <col min="7106" max="7106" width="9.28515625" style="3" customWidth="1"/>
    <col min="7107" max="7107" width="10.5703125" style="3" customWidth="1"/>
    <col min="7108" max="7108" width="11.7109375" style="3" customWidth="1"/>
    <col min="7109" max="7109" width="1.140625" style="3" customWidth="1"/>
    <col min="7110" max="7110" width="9.28515625" style="3" customWidth="1"/>
    <col min="7111" max="7111" width="10.28515625" style="3" customWidth="1"/>
    <col min="7112" max="7112" width="8.85546875" style="3" customWidth="1"/>
    <col min="7113" max="7113" width="10.5703125" style="3" customWidth="1"/>
    <col min="7114" max="7114" width="10.85546875" style="3" customWidth="1"/>
    <col min="7115" max="7115" width="12" style="3" bestFit="1" customWidth="1"/>
    <col min="7116" max="7117" width="11" style="3" bestFit="1" customWidth="1"/>
    <col min="7118" max="7118" width="11.140625" style="3" bestFit="1" customWidth="1"/>
    <col min="7119" max="7119" width="10.140625" style="3" bestFit="1" customWidth="1"/>
    <col min="7120" max="7358" width="9.140625" style="3"/>
    <col min="7359" max="7359" width="13.5703125" style="3" customWidth="1"/>
    <col min="7360" max="7360" width="9.7109375" style="3" customWidth="1"/>
    <col min="7361" max="7361" width="10.140625" style="3" customWidth="1"/>
    <col min="7362" max="7362" width="9.28515625" style="3" customWidth="1"/>
    <col min="7363" max="7363" width="10.5703125" style="3" customWidth="1"/>
    <col min="7364" max="7364" width="11.7109375" style="3" customWidth="1"/>
    <col min="7365" max="7365" width="1.140625" style="3" customWidth="1"/>
    <col min="7366" max="7366" width="9.28515625" style="3" customWidth="1"/>
    <col min="7367" max="7367" width="10.28515625" style="3" customWidth="1"/>
    <col min="7368" max="7368" width="8.85546875" style="3" customWidth="1"/>
    <col min="7369" max="7369" width="10.5703125" style="3" customWidth="1"/>
    <col min="7370" max="7370" width="10.85546875" style="3" customWidth="1"/>
    <col min="7371" max="7371" width="12" style="3" bestFit="1" customWidth="1"/>
    <col min="7372" max="7373" width="11" style="3" bestFit="1" customWidth="1"/>
    <col min="7374" max="7374" width="11.140625" style="3" bestFit="1" customWidth="1"/>
    <col min="7375" max="7375" width="10.140625" style="3" bestFit="1" customWidth="1"/>
    <col min="7376" max="7614" width="9.140625" style="3"/>
    <col min="7615" max="7615" width="13.5703125" style="3" customWidth="1"/>
    <col min="7616" max="7616" width="9.7109375" style="3" customWidth="1"/>
    <col min="7617" max="7617" width="10.140625" style="3" customWidth="1"/>
    <col min="7618" max="7618" width="9.28515625" style="3" customWidth="1"/>
    <col min="7619" max="7619" width="10.5703125" style="3" customWidth="1"/>
    <col min="7620" max="7620" width="11.7109375" style="3" customWidth="1"/>
    <col min="7621" max="7621" width="1.140625" style="3" customWidth="1"/>
    <col min="7622" max="7622" width="9.28515625" style="3" customWidth="1"/>
    <col min="7623" max="7623" width="10.28515625" style="3" customWidth="1"/>
    <col min="7624" max="7624" width="8.85546875" style="3" customWidth="1"/>
    <col min="7625" max="7625" width="10.5703125" style="3" customWidth="1"/>
    <col min="7626" max="7626" width="10.85546875" style="3" customWidth="1"/>
    <col min="7627" max="7627" width="12" style="3" bestFit="1" customWidth="1"/>
    <col min="7628" max="7629" width="11" style="3" bestFit="1" customWidth="1"/>
    <col min="7630" max="7630" width="11.140625" style="3" bestFit="1" customWidth="1"/>
    <col min="7631" max="7631" width="10.140625" style="3" bestFit="1" customWidth="1"/>
    <col min="7632" max="7870" width="9.140625" style="3"/>
    <col min="7871" max="7871" width="13.5703125" style="3" customWidth="1"/>
    <col min="7872" max="7872" width="9.7109375" style="3" customWidth="1"/>
    <col min="7873" max="7873" width="10.140625" style="3" customWidth="1"/>
    <col min="7874" max="7874" width="9.28515625" style="3" customWidth="1"/>
    <col min="7875" max="7875" width="10.5703125" style="3" customWidth="1"/>
    <col min="7876" max="7876" width="11.7109375" style="3" customWidth="1"/>
    <col min="7877" max="7877" width="1.140625" style="3" customWidth="1"/>
    <col min="7878" max="7878" width="9.28515625" style="3" customWidth="1"/>
    <col min="7879" max="7879" width="10.28515625" style="3" customWidth="1"/>
    <col min="7880" max="7880" width="8.85546875" style="3" customWidth="1"/>
    <col min="7881" max="7881" width="10.5703125" style="3" customWidth="1"/>
    <col min="7882" max="7882" width="10.85546875" style="3" customWidth="1"/>
    <col min="7883" max="7883" width="12" style="3" bestFit="1" customWidth="1"/>
    <col min="7884" max="7885" width="11" style="3" bestFit="1" customWidth="1"/>
    <col min="7886" max="7886" width="11.140625" style="3" bestFit="1" customWidth="1"/>
    <col min="7887" max="7887" width="10.140625" style="3" bestFit="1" customWidth="1"/>
    <col min="7888" max="8126" width="9.140625" style="3"/>
    <col min="8127" max="8127" width="13.5703125" style="3" customWidth="1"/>
    <col min="8128" max="8128" width="9.7109375" style="3" customWidth="1"/>
    <col min="8129" max="8129" width="10.140625" style="3" customWidth="1"/>
    <col min="8130" max="8130" width="9.28515625" style="3" customWidth="1"/>
    <col min="8131" max="8131" width="10.5703125" style="3" customWidth="1"/>
    <col min="8132" max="8132" width="11.7109375" style="3" customWidth="1"/>
    <col min="8133" max="8133" width="1.140625" style="3" customWidth="1"/>
    <col min="8134" max="8134" width="9.28515625" style="3" customWidth="1"/>
    <col min="8135" max="8135" width="10.28515625" style="3" customWidth="1"/>
    <col min="8136" max="8136" width="8.85546875" style="3" customWidth="1"/>
    <col min="8137" max="8137" width="10.5703125" style="3" customWidth="1"/>
    <col min="8138" max="8138" width="10.85546875" style="3" customWidth="1"/>
    <col min="8139" max="8139" width="12" style="3" bestFit="1" customWidth="1"/>
    <col min="8140" max="8141" width="11" style="3" bestFit="1" customWidth="1"/>
    <col min="8142" max="8142" width="11.140625" style="3" bestFit="1" customWidth="1"/>
    <col min="8143" max="8143" width="10.140625" style="3" bestFit="1" customWidth="1"/>
    <col min="8144" max="8382" width="9.140625" style="3"/>
    <col min="8383" max="8383" width="13.5703125" style="3" customWidth="1"/>
    <col min="8384" max="8384" width="9.7109375" style="3" customWidth="1"/>
    <col min="8385" max="8385" width="10.140625" style="3" customWidth="1"/>
    <col min="8386" max="8386" width="9.28515625" style="3" customWidth="1"/>
    <col min="8387" max="8387" width="10.5703125" style="3" customWidth="1"/>
    <col min="8388" max="8388" width="11.7109375" style="3" customWidth="1"/>
    <col min="8389" max="8389" width="1.140625" style="3" customWidth="1"/>
    <col min="8390" max="8390" width="9.28515625" style="3" customWidth="1"/>
    <col min="8391" max="8391" width="10.28515625" style="3" customWidth="1"/>
    <col min="8392" max="8392" width="8.85546875" style="3" customWidth="1"/>
    <col min="8393" max="8393" width="10.5703125" style="3" customWidth="1"/>
    <col min="8394" max="8394" width="10.85546875" style="3" customWidth="1"/>
    <col min="8395" max="8395" width="12" style="3" bestFit="1" customWidth="1"/>
    <col min="8396" max="8397" width="11" style="3" bestFit="1" customWidth="1"/>
    <col min="8398" max="8398" width="11.140625" style="3" bestFit="1" customWidth="1"/>
    <col min="8399" max="8399" width="10.140625" style="3" bestFit="1" customWidth="1"/>
    <col min="8400" max="8638" width="9.140625" style="3"/>
    <col min="8639" max="8639" width="13.5703125" style="3" customWidth="1"/>
    <col min="8640" max="8640" width="9.7109375" style="3" customWidth="1"/>
    <col min="8641" max="8641" width="10.140625" style="3" customWidth="1"/>
    <col min="8642" max="8642" width="9.28515625" style="3" customWidth="1"/>
    <col min="8643" max="8643" width="10.5703125" style="3" customWidth="1"/>
    <col min="8644" max="8644" width="11.7109375" style="3" customWidth="1"/>
    <col min="8645" max="8645" width="1.140625" style="3" customWidth="1"/>
    <col min="8646" max="8646" width="9.28515625" style="3" customWidth="1"/>
    <col min="8647" max="8647" width="10.28515625" style="3" customWidth="1"/>
    <col min="8648" max="8648" width="8.85546875" style="3" customWidth="1"/>
    <col min="8649" max="8649" width="10.5703125" style="3" customWidth="1"/>
    <col min="8650" max="8650" width="10.85546875" style="3" customWidth="1"/>
    <col min="8651" max="8651" width="12" style="3" bestFit="1" customWidth="1"/>
    <col min="8652" max="8653" width="11" style="3" bestFit="1" customWidth="1"/>
    <col min="8654" max="8654" width="11.140625" style="3" bestFit="1" customWidth="1"/>
    <col min="8655" max="8655" width="10.140625" style="3" bestFit="1" customWidth="1"/>
    <col min="8656" max="8894" width="9.140625" style="3"/>
    <col min="8895" max="8895" width="13.5703125" style="3" customWidth="1"/>
    <col min="8896" max="8896" width="9.7109375" style="3" customWidth="1"/>
    <col min="8897" max="8897" width="10.140625" style="3" customWidth="1"/>
    <col min="8898" max="8898" width="9.28515625" style="3" customWidth="1"/>
    <col min="8899" max="8899" width="10.5703125" style="3" customWidth="1"/>
    <col min="8900" max="8900" width="11.7109375" style="3" customWidth="1"/>
    <col min="8901" max="8901" width="1.140625" style="3" customWidth="1"/>
    <col min="8902" max="8902" width="9.28515625" style="3" customWidth="1"/>
    <col min="8903" max="8903" width="10.28515625" style="3" customWidth="1"/>
    <col min="8904" max="8904" width="8.85546875" style="3" customWidth="1"/>
    <col min="8905" max="8905" width="10.5703125" style="3" customWidth="1"/>
    <col min="8906" max="8906" width="10.85546875" style="3" customWidth="1"/>
    <col min="8907" max="8907" width="12" style="3" bestFit="1" customWidth="1"/>
    <col min="8908" max="8909" width="11" style="3" bestFit="1" customWidth="1"/>
    <col min="8910" max="8910" width="11.140625" style="3" bestFit="1" customWidth="1"/>
    <col min="8911" max="8911" width="10.140625" style="3" bestFit="1" customWidth="1"/>
    <col min="8912" max="9150" width="9.140625" style="3"/>
    <col min="9151" max="9151" width="13.5703125" style="3" customWidth="1"/>
    <col min="9152" max="9152" width="9.7109375" style="3" customWidth="1"/>
    <col min="9153" max="9153" width="10.140625" style="3" customWidth="1"/>
    <col min="9154" max="9154" width="9.28515625" style="3" customWidth="1"/>
    <col min="9155" max="9155" width="10.5703125" style="3" customWidth="1"/>
    <col min="9156" max="9156" width="11.7109375" style="3" customWidth="1"/>
    <col min="9157" max="9157" width="1.140625" style="3" customWidth="1"/>
    <col min="9158" max="9158" width="9.28515625" style="3" customWidth="1"/>
    <col min="9159" max="9159" width="10.28515625" style="3" customWidth="1"/>
    <col min="9160" max="9160" width="8.85546875" style="3" customWidth="1"/>
    <col min="9161" max="9161" width="10.5703125" style="3" customWidth="1"/>
    <col min="9162" max="9162" width="10.85546875" style="3" customWidth="1"/>
    <col min="9163" max="9163" width="12" style="3" bestFit="1" customWidth="1"/>
    <col min="9164" max="9165" width="11" style="3" bestFit="1" customWidth="1"/>
    <col min="9166" max="9166" width="11.140625" style="3" bestFit="1" customWidth="1"/>
    <col min="9167" max="9167" width="10.140625" style="3" bestFit="1" customWidth="1"/>
    <col min="9168" max="9406" width="9.140625" style="3"/>
    <col min="9407" max="9407" width="13.5703125" style="3" customWidth="1"/>
    <col min="9408" max="9408" width="9.7109375" style="3" customWidth="1"/>
    <col min="9409" max="9409" width="10.140625" style="3" customWidth="1"/>
    <col min="9410" max="9410" width="9.28515625" style="3" customWidth="1"/>
    <col min="9411" max="9411" width="10.5703125" style="3" customWidth="1"/>
    <col min="9412" max="9412" width="11.7109375" style="3" customWidth="1"/>
    <col min="9413" max="9413" width="1.140625" style="3" customWidth="1"/>
    <col min="9414" max="9414" width="9.28515625" style="3" customWidth="1"/>
    <col min="9415" max="9415" width="10.28515625" style="3" customWidth="1"/>
    <col min="9416" max="9416" width="8.85546875" style="3" customWidth="1"/>
    <col min="9417" max="9417" width="10.5703125" style="3" customWidth="1"/>
    <col min="9418" max="9418" width="10.85546875" style="3" customWidth="1"/>
    <col min="9419" max="9419" width="12" style="3" bestFit="1" customWidth="1"/>
    <col min="9420" max="9421" width="11" style="3" bestFit="1" customWidth="1"/>
    <col min="9422" max="9422" width="11.140625" style="3" bestFit="1" customWidth="1"/>
    <col min="9423" max="9423" width="10.140625" style="3" bestFit="1" customWidth="1"/>
    <col min="9424" max="9662" width="9.140625" style="3"/>
    <col min="9663" max="9663" width="13.5703125" style="3" customWidth="1"/>
    <col min="9664" max="9664" width="9.7109375" style="3" customWidth="1"/>
    <col min="9665" max="9665" width="10.140625" style="3" customWidth="1"/>
    <col min="9666" max="9666" width="9.28515625" style="3" customWidth="1"/>
    <col min="9667" max="9667" width="10.5703125" style="3" customWidth="1"/>
    <col min="9668" max="9668" width="11.7109375" style="3" customWidth="1"/>
    <col min="9669" max="9669" width="1.140625" style="3" customWidth="1"/>
    <col min="9670" max="9670" width="9.28515625" style="3" customWidth="1"/>
    <col min="9671" max="9671" width="10.28515625" style="3" customWidth="1"/>
    <col min="9672" max="9672" width="8.85546875" style="3" customWidth="1"/>
    <col min="9673" max="9673" width="10.5703125" style="3" customWidth="1"/>
    <col min="9674" max="9674" width="10.85546875" style="3" customWidth="1"/>
    <col min="9675" max="9675" width="12" style="3" bestFit="1" customWidth="1"/>
    <col min="9676" max="9677" width="11" style="3" bestFit="1" customWidth="1"/>
    <col min="9678" max="9678" width="11.140625" style="3" bestFit="1" customWidth="1"/>
    <col min="9679" max="9679" width="10.140625" style="3" bestFit="1" customWidth="1"/>
    <col min="9680" max="9918" width="9.140625" style="3"/>
    <col min="9919" max="9919" width="13.5703125" style="3" customWidth="1"/>
    <col min="9920" max="9920" width="9.7109375" style="3" customWidth="1"/>
    <col min="9921" max="9921" width="10.140625" style="3" customWidth="1"/>
    <col min="9922" max="9922" width="9.28515625" style="3" customWidth="1"/>
    <col min="9923" max="9923" width="10.5703125" style="3" customWidth="1"/>
    <col min="9924" max="9924" width="11.7109375" style="3" customWidth="1"/>
    <col min="9925" max="9925" width="1.140625" style="3" customWidth="1"/>
    <col min="9926" max="9926" width="9.28515625" style="3" customWidth="1"/>
    <col min="9927" max="9927" width="10.28515625" style="3" customWidth="1"/>
    <col min="9928" max="9928" width="8.85546875" style="3" customWidth="1"/>
    <col min="9929" max="9929" width="10.5703125" style="3" customWidth="1"/>
    <col min="9930" max="9930" width="10.85546875" style="3" customWidth="1"/>
    <col min="9931" max="9931" width="12" style="3" bestFit="1" customWidth="1"/>
    <col min="9932" max="9933" width="11" style="3" bestFit="1" customWidth="1"/>
    <col min="9934" max="9934" width="11.140625" style="3" bestFit="1" customWidth="1"/>
    <col min="9935" max="9935" width="10.140625" style="3" bestFit="1" customWidth="1"/>
    <col min="9936" max="10174" width="9.140625" style="3"/>
    <col min="10175" max="10175" width="13.5703125" style="3" customWidth="1"/>
    <col min="10176" max="10176" width="9.7109375" style="3" customWidth="1"/>
    <col min="10177" max="10177" width="10.140625" style="3" customWidth="1"/>
    <col min="10178" max="10178" width="9.28515625" style="3" customWidth="1"/>
    <col min="10179" max="10179" width="10.5703125" style="3" customWidth="1"/>
    <col min="10180" max="10180" width="11.7109375" style="3" customWidth="1"/>
    <col min="10181" max="10181" width="1.140625" style="3" customWidth="1"/>
    <col min="10182" max="10182" width="9.28515625" style="3" customWidth="1"/>
    <col min="10183" max="10183" width="10.28515625" style="3" customWidth="1"/>
    <col min="10184" max="10184" width="8.85546875" style="3" customWidth="1"/>
    <col min="10185" max="10185" width="10.5703125" style="3" customWidth="1"/>
    <col min="10186" max="10186" width="10.85546875" style="3" customWidth="1"/>
    <col min="10187" max="10187" width="12" style="3" bestFit="1" customWidth="1"/>
    <col min="10188" max="10189" width="11" style="3" bestFit="1" customWidth="1"/>
    <col min="10190" max="10190" width="11.140625" style="3" bestFit="1" customWidth="1"/>
    <col min="10191" max="10191" width="10.140625" style="3" bestFit="1" customWidth="1"/>
    <col min="10192" max="10430" width="9.140625" style="3"/>
    <col min="10431" max="10431" width="13.5703125" style="3" customWidth="1"/>
    <col min="10432" max="10432" width="9.7109375" style="3" customWidth="1"/>
    <col min="10433" max="10433" width="10.140625" style="3" customWidth="1"/>
    <col min="10434" max="10434" width="9.28515625" style="3" customWidth="1"/>
    <col min="10435" max="10435" width="10.5703125" style="3" customWidth="1"/>
    <col min="10436" max="10436" width="11.7109375" style="3" customWidth="1"/>
    <col min="10437" max="10437" width="1.140625" style="3" customWidth="1"/>
    <col min="10438" max="10438" width="9.28515625" style="3" customWidth="1"/>
    <col min="10439" max="10439" width="10.28515625" style="3" customWidth="1"/>
    <col min="10440" max="10440" width="8.85546875" style="3" customWidth="1"/>
    <col min="10441" max="10441" width="10.5703125" style="3" customWidth="1"/>
    <col min="10442" max="10442" width="10.85546875" style="3" customWidth="1"/>
    <col min="10443" max="10443" width="12" style="3" bestFit="1" customWidth="1"/>
    <col min="10444" max="10445" width="11" style="3" bestFit="1" customWidth="1"/>
    <col min="10446" max="10446" width="11.140625" style="3" bestFit="1" customWidth="1"/>
    <col min="10447" max="10447" width="10.140625" style="3" bestFit="1" customWidth="1"/>
    <col min="10448" max="10686" width="9.140625" style="3"/>
    <col min="10687" max="10687" width="13.5703125" style="3" customWidth="1"/>
    <col min="10688" max="10688" width="9.7109375" style="3" customWidth="1"/>
    <col min="10689" max="10689" width="10.140625" style="3" customWidth="1"/>
    <col min="10690" max="10690" width="9.28515625" style="3" customWidth="1"/>
    <col min="10691" max="10691" width="10.5703125" style="3" customWidth="1"/>
    <col min="10692" max="10692" width="11.7109375" style="3" customWidth="1"/>
    <col min="10693" max="10693" width="1.140625" style="3" customWidth="1"/>
    <col min="10694" max="10694" width="9.28515625" style="3" customWidth="1"/>
    <col min="10695" max="10695" width="10.28515625" style="3" customWidth="1"/>
    <col min="10696" max="10696" width="8.85546875" style="3" customWidth="1"/>
    <col min="10697" max="10697" width="10.5703125" style="3" customWidth="1"/>
    <col min="10698" max="10698" width="10.85546875" style="3" customWidth="1"/>
    <col min="10699" max="10699" width="12" style="3" bestFit="1" customWidth="1"/>
    <col min="10700" max="10701" width="11" style="3" bestFit="1" customWidth="1"/>
    <col min="10702" max="10702" width="11.140625" style="3" bestFit="1" customWidth="1"/>
    <col min="10703" max="10703" width="10.140625" style="3" bestFit="1" customWidth="1"/>
    <col min="10704" max="10942" width="9.140625" style="3"/>
    <col min="10943" max="10943" width="13.5703125" style="3" customWidth="1"/>
    <col min="10944" max="10944" width="9.7109375" style="3" customWidth="1"/>
    <col min="10945" max="10945" width="10.140625" style="3" customWidth="1"/>
    <col min="10946" max="10946" width="9.28515625" style="3" customWidth="1"/>
    <col min="10947" max="10947" width="10.5703125" style="3" customWidth="1"/>
    <col min="10948" max="10948" width="11.7109375" style="3" customWidth="1"/>
    <col min="10949" max="10949" width="1.140625" style="3" customWidth="1"/>
    <col min="10950" max="10950" width="9.28515625" style="3" customWidth="1"/>
    <col min="10951" max="10951" width="10.28515625" style="3" customWidth="1"/>
    <col min="10952" max="10952" width="8.85546875" style="3" customWidth="1"/>
    <col min="10953" max="10953" width="10.5703125" style="3" customWidth="1"/>
    <col min="10954" max="10954" width="10.85546875" style="3" customWidth="1"/>
    <col min="10955" max="10955" width="12" style="3" bestFit="1" customWidth="1"/>
    <col min="10956" max="10957" width="11" style="3" bestFit="1" customWidth="1"/>
    <col min="10958" max="10958" width="11.140625" style="3" bestFit="1" customWidth="1"/>
    <col min="10959" max="10959" width="10.140625" style="3" bestFit="1" customWidth="1"/>
    <col min="10960" max="11198" width="9.140625" style="3"/>
    <col min="11199" max="11199" width="13.5703125" style="3" customWidth="1"/>
    <col min="11200" max="11200" width="9.7109375" style="3" customWidth="1"/>
    <col min="11201" max="11201" width="10.140625" style="3" customWidth="1"/>
    <col min="11202" max="11202" width="9.28515625" style="3" customWidth="1"/>
    <col min="11203" max="11203" width="10.5703125" style="3" customWidth="1"/>
    <col min="11204" max="11204" width="11.7109375" style="3" customWidth="1"/>
    <col min="11205" max="11205" width="1.140625" style="3" customWidth="1"/>
    <col min="11206" max="11206" width="9.28515625" style="3" customWidth="1"/>
    <col min="11207" max="11207" width="10.28515625" style="3" customWidth="1"/>
    <col min="11208" max="11208" width="8.85546875" style="3" customWidth="1"/>
    <col min="11209" max="11209" width="10.5703125" style="3" customWidth="1"/>
    <col min="11210" max="11210" width="10.85546875" style="3" customWidth="1"/>
    <col min="11211" max="11211" width="12" style="3" bestFit="1" customWidth="1"/>
    <col min="11212" max="11213" width="11" style="3" bestFit="1" customWidth="1"/>
    <col min="11214" max="11214" width="11.140625" style="3" bestFit="1" customWidth="1"/>
    <col min="11215" max="11215" width="10.140625" style="3" bestFit="1" customWidth="1"/>
    <col min="11216" max="11454" width="9.140625" style="3"/>
    <col min="11455" max="11455" width="13.5703125" style="3" customWidth="1"/>
    <col min="11456" max="11456" width="9.7109375" style="3" customWidth="1"/>
    <col min="11457" max="11457" width="10.140625" style="3" customWidth="1"/>
    <col min="11458" max="11458" width="9.28515625" style="3" customWidth="1"/>
    <col min="11459" max="11459" width="10.5703125" style="3" customWidth="1"/>
    <col min="11460" max="11460" width="11.7109375" style="3" customWidth="1"/>
    <col min="11461" max="11461" width="1.140625" style="3" customWidth="1"/>
    <col min="11462" max="11462" width="9.28515625" style="3" customWidth="1"/>
    <col min="11463" max="11463" width="10.28515625" style="3" customWidth="1"/>
    <col min="11464" max="11464" width="8.85546875" style="3" customWidth="1"/>
    <col min="11465" max="11465" width="10.5703125" style="3" customWidth="1"/>
    <col min="11466" max="11466" width="10.85546875" style="3" customWidth="1"/>
    <col min="11467" max="11467" width="12" style="3" bestFit="1" customWidth="1"/>
    <col min="11468" max="11469" width="11" style="3" bestFit="1" customWidth="1"/>
    <col min="11470" max="11470" width="11.140625" style="3" bestFit="1" customWidth="1"/>
    <col min="11471" max="11471" width="10.140625" style="3" bestFit="1" customWidth="1"/>
    <col min="11472" max="11710" width="9.140625" style="3"/>
    <col min="11711" max="11711" width="13.5703125" style="3" customWidth="1"/>
    <col min="11712" max="11712" width="9.7109375" style="3" customWidth="1"/>
    <col min="11713" max="11713" width="10.140625" style="3" customWidth="1"/>
    <col min="11714" max="11714" width="9.28515625" style="3" customWidth="1"/>
    <col min="11715" max="11715" width="10.5703125" style="3" customWidth="1"/>
    <col min="11716" max="11716" width="11.7109375" style="3" customWidth="1"/>
    <col min="11717" max="11717" width="1.140625" style="3" customWidth="1"/>
    <col min="11718" max="11718" width="9.28515625" style="3" customWidth="1"/>
    <col min="11719" max="11719" width="10.28515625" style="3" customWidth="1"/>
    <col min="11720" max="11720" width="8.85546875" style="3" customWidth="1"/>
    <col min="11721" max="11721" width="10.5703125" style="3" customWidth="1"/>
    <col min="11722" max="11722" width="10.85546875" style="3" customWidth="1"/>
    <col min="11723" max="11723" width="12" style="3" bestFit="1" customWidth="1"/>
    <col min="11724" max="11725" width="11" style="3" bestFit="1" customWidth="1"/>
    <col min="11726" max="11726" width="11.140625" style="3" bestFit="1" customWidth="1"/>
    <col min="11727" max="11727" width="10.140625" style="3" bestFit="1" customWidth="1"/>
    <col min="11728" max="11966" width="9.140625" style="3"/>
    <col min="11967" max="11967" width="13.5703125" style="3" customWidth="1"/>
    <col min="11968" max="11968" width="9.7109375" style="3" customWidth="1"/>
    <col min="11969" max="11969" width="10.140625" style="3" customWidth="1"/>
    <col min="11970" max="11970" width="9.28515625" style="3" customWidth="1"/>
    <col min="11971" max="11971" width="10.5703125" style="3" customWidth="1"/>
    <col min="11972" max="11972" width="11.7109375" style="3" customWidth="1"/>
    <col min="11973" max="11973" width="1.140625" style="3" customWidth="1"/>
    <col min="11974" max="11974" width="9.28515625" style="3" customWidth="1"/>
    <col min="11975" max="11975" width="10.28515625" style="3" customWidth="1"/>
    <col min="11976" max="11976" width="8.85546875" style="3" customWidth="1"/>
    <col min="11977" max="11977" width="10.5703125" style="3" customWidth="1"/>
    <col min="11978" max="11978" width="10.85546875" style="3" customWidth="1"/>
    <col min="11979" max="11979" width="12" style="3" bestFit="1" customWidth="1"/>
    <col min="11980" max="11981" width="11" style="3" bestFit="1" customWidth="1"/>
    <col min="11982" max="11982" width="11.140625" style="3" bestFit="1" customWidth="1"/>
    <col min="11983" max="11983" width="10.140625" style="3" bestFit="1" customWidth="1"/>
    <col min="11984" max="12222" width="9.140625" style="3"/>
    <col min="12223" max="12223" width="13.5703125" style="3" customWidth="1"/>
    <col min="12224" max="12224" width="9.7109375" style="3" customWidth="1"/>
    <col min="12225" max="12225" width="10.140625" style="3" customWidth="1"/>
    <col min="12226" max="12226" width="9.28515625" style="3" customWidth="1"/>
    <col min="12227" max="12227" width="10.5703125" style="3" customWidth="1"/>
    <col min="12228" max="12228" width="11.7109375" style="3" customWidth="1"/>
    <col min="12229" max="12229" width="1.140625" style="3" customWidth="1"/>
    <col min="12230" max="12230" width="9.28515625" style="3" customWidth="1"/>
    <col min="12231" max="12231" width="10.28515625" style="3" customWidth="1"/>
    <col min="12232" max="12232" width="8.85546875" style="3" customWidth="1"/>
    <col min="12233" max="12233" width="10.5703125" style="3" customWidth="1"/>
    <col min="12234" max="12234" width="10.85546875" style="3" customWidth="1"/>
    <col min="12235" max="12235" width="12" style="3" bestFit="1" customWidth="1"/>
    <col min="12236" max="12237" width="11" style="3" bestFit="1" customWidth="1"/>
    <col min="12238" max="12238" width="11.140625" style="3" bestFit="1" customWidth="1"/>
    <col min="12239" max="12239" width="10.140625" style="3" bestFit="1" customWidth="1"/>
    <col min="12240" max="12478" width="9.140625" style="3"/>
    <col min="12479" max="12479" width="13.5703125" style="3" customWidth="1"/>
    <col min="12480" max="12480" width="9.7109375" style="3" customWidth="1"/>
    <col min="12481" max="12481" width="10.140625" style="3" customWidth="1"/>
    <col min="12482" max="12482" width="9.28515625" style="3" customWidth="1"/>
    <col min="12483" max="12483" width="10.5703125" style="3" customWidth="1"/>
    <col min="12484" max="12484" width="11.7109375" style="3" customWidth="1"/>
    <col min="12485" max="12485" width="1.140625" style="3" customWidth="1"/>
    <col min="12486" max="12486" width="9.28515625" style="3" customWidth="1"/>
    <col min="12487" max="12487" width="10.28515625" style="3" customWidth="1"/>
    <col min="12488" max="12488" width="8.85546875" style="3" customWidth="1"/>
    <col min="12489" max="12489" width="10.5703125" style="3" customWidth="1"/>
    <col min="12490" max="12490" width="10.85546875" style="3" customWidth="1"/>
    <col min="12491" max="12491" width="12" style="3" bestFit="1" customWidth="1"/>
    <col min="12492" max="12493" width="11" style="3" bestFit="1" customWidth="1"/>
    <col min="12494" max="12494" width="11.140625" style="3" bestFit="1" customWidth="1"/>
    <col min="12495" max="12495" width="10.140625" style="3" bestFit="1" customWidth="1"/>
    <col min="12496" max="12734" width="9.140625" style="3"/>
    <col min="12735" max="12735" width="13.5703125" style="3" customWidth="1"/>
    <col min="12736" max="12736" width="9.7109375" style="3" customWidth="1"/>
    <col min="12737" max="12737" width="10.140625" style="3" customWidth="1"/>
    <col min="12738" max="12738" width="9.28515625" style="3" customWidth="1"/>
    <col min="12739" max="12739" width="10.5703125" style="3" customWidth="1"/>
    <col min="12740" max="12740" width="11.7109375" style="3" customWidth="1"/>
    <col min="12741" max="12741" width="1.140625" style="3" customWidth="1"/>
    <col min="12742" max="12742" width="9.28515625" style="3" customWidth="1"/>
    <col min="12743" max="12743" width="10.28515625" style="3" customWidth="1"/>
    <col min="12744" max="12744" width="8.85546875" style="3" customWidth="1"/>
    <col min="12745" max="12745" width="10.5703125" style="3" customWidth="1"/>
    <col min="12746" max="12746" width="10.85546875" style="3" customWidth="1"/>
    <col min="12747" max="12747" width="12" style="3" bestFit="1" customWidth="1"/>
    <col min="12748" max="12749" width="11" style="3" bestFit="1" customWidth="1"/>
    <col min="12750" max="12750" width="11.140625" style="3" bestFit="1" customWidth="1"/>
    <col min="12751" max="12751" width="10.140625" style="3" bestFit="1" customWidth="1"/>
    <col min="12752" max="12990" width="9.140625" style="3"/>
    <col min="12991" max="12991" width="13.5703125" style="3" customWidth="1"/>
    <col min="12992" max="12992" width="9.7109375" style="3" customWidth="1"/>
    <col min="12993" max="12993" width="10.140625" style="3" customWidth="1"/>
    <col min="12994" max="12994" width="9.28515625" style="3" customWidth="1"/>
    <col min="12995" max="12995" width="10.5703125" style="3" customWidth="1"/>
    <col min="12996" max="12996" width="11.7109375" style="3" customWidth="1"/>
    <col min="12997" max="12997" width="1.140625" style="3" customWidth="1"/>
    <col min="12998" max="12998" width="9.28515625" style="3" customWidth="1"/>
    <col min="12999" max="12999" width="10.28515625" style="3" customWidth="1"/>
    <col min="13000" max="13000" width="8.85546875" style="3" customWidth="1"/>
    <col min="13001" max="13001" width="10.5703125" style="3" customWidth="1"/>
    <col min="13002" max="13002" width="10.85546875" style="3" customWidth="1"/>
    <col min="13003" max="13003" width="12" style="3" bestFit="1" customWidth="1"/>
    <col min="13004" max="13005" width="11" style="3" bestFit="1" customWidth="1"/>
    <col min="13006" max="13006" width="11.140625" style="3" bestFit="1" customWidth="1"/>
    <col min="13007" max="13007" width="10.140625" style="3" bestFit="1" customWidth="1"/>
    <col min="13008" max="13246" width="9.140625" style="3"/>
    <col min="13247" max="13247" width="13.5703125" style="3" customWidth="1"/>
    <col min="13248" max="13248" width="9.7109375" style="3" customWidth="1"/>
    <col min="13249" max="13249" width="10.140625" style="3" customWidth="1"/>
    <col min="13250" max="13250" width="9.28515625" style="3" customWidth="1"/>
    <col min="13251" max="13251" width="10.5703125" style="3" customWidth="1"/>
    <col min="13252" max="13252" width="11.7109375" style="3" customWidth="1"/>
    <col min="13253" max="13253" width="1.140625" style="3" customWidth="1"/>
    <col min="13254" max="13254" width="9.28515625" style="3" customWidth="1"/>
    <col min="13255" max="13255" width="10.28515625" style="3" customWidth="1"/>
    <col min="13256" max="13256" width="8.85546875" style="3" customWidth="1"/>
    <col min="13257" max="13257" width="10.5703125" style="3" customWidth="1"/>
    <col min="13258" max="13258" width="10.85546875" style="3" customWidth="1"/>
    <col min="13259" max="13259" width="12" style="3" bestFit="1" customWidth="1"/>
    <col min="13260" max="13261" width="11" style="3" bestFit="1" customWidth="1"/>
    <col min="13262" max="13262" width="11.140625" style="3" bestFit="1" customWidth="1"/>
    <col min="13263" max="13263" width="10.140625" style="3" bestFit="1" customWidth="1"/>
    <col min="13264" max="13502" width="9.140625" style="3"/>
    <col min="13503" max="13503" width="13.5703125" style="3" customWidth="1"/>
    <col min="13504" max="13504" width="9.7109375" style="3" customWidth="1"/>
    <col min="13505" max="13505" width="10.140625" style="3" customWidth="1"/>
    <col min="13506" max="13506" width="9.28515625" style="3" customWidth="1"/>
    <col min="13507" max="13507" width="10.5703125" style="3" customWidth="1"/>
    <col min="13508" max="13508" width="11.7109375" style="3" customWidth="1"/>
    <col min="13509" max="13509" width="1.140625" style="3" customWidth="1"/>
    <col min="13510" max="13510" width="9.28515625" style="3" customWidth="1"/>
    <col min="13511" max="13511" width="10.28515625" style="3" customWidth="1"/>
    <col min="13512" max="13512" width="8.85546875" style="3" customWidth="1"/>
    <col min="13513" max="13513" width="10.5703125" style="3" customWidth="1"/>
    <col min="13514" max="13514" width="10.85546875" style="3" customWidth="1"/>
    <col min="13515" max="13515" width="12" style="3" bestFit="1" customWidth="1"/>
    <col min="13516" max="13517" width="11" style="3" bestFit="1" customWidth="1"/>
    <col min="13518" max="13518" width="11.140625" style="3" bestFit="1" customWidth="1"/>
    <col min="13519" max="13519" width="10.140625" style="3" bestFit="1" customWidth="1"/>
    <col min="13520" max="13758" width="9.140625" style="3"/>
    <col min="13759" max="13759" width="13.5703125" style="3" customWidth="1"/>
    <col min="13760" max="13760" width="9.7109375" style="3" customWidth="1"/>
    <col min="13761" max="13761" width="10.140625" style="3" customWidth="1"/>
    <col min="13762" max="13762" width="9.28515625" style="3" customWidth="1"/>
    <col min="13763" max="13763" width="10.5703125" style="3" customWidth="1"/>
    <col min="13764" max="13764" width="11.7109375" style="3" customWidth="1"/>
    <col min="13765" max="13765" width="1.140625" style="3" customWidth="1"/>
    <col min="13766" max="13766" width="9.28515625" style="3" customWidth="1"/>
    <col min="13767" max="13767" width="10.28515625" style="3" customWidth="1"/>
    <col min="13768" max="13768" width="8.85546875" style="3" customWidth="1"/>
    <col min="13769" max="13769" width="10.5703125" style="3" customWidth="1"/>
    <col min="13770" max="13770" width="10.85546875" style="3" customWidth="1"/>
    <col min="13771" max="13771" width="12" style="3" bestFit="1" customWidth="1"/>
    <col min="13772" max="13773" width="11" style="3" bestFit="1" customWidth="1"/>
    <col min="13774" max="13774" width="11.140625" style="3" bestFit="1" customWidth="1"/>
    <col min="13775" max="13775" width="10.140625" style="3" bestFit="1" customWidth="1"/>
    <col min="13776" max="14014" width="9.140625" style="3"/>
    <col min="14015" max="14015" width="13.5703125" style="3" customWidth="1"/>
    <col min="14016" max="14016" width="9.7109375" style="3" customWidth="1"/>
    <col min="14017" max="14017" width="10.140625" style="3" customWidth="1"/>
    <col min="14018" max="14018" width="9.28515625" style="3" customWidth="1"/>
    <col min="14019" max="14019" width="10.5703125" style="3" customWidth="1"/>
    <col min="14020" max="14020" width="11.7109375" style="3" customWidth="1"/>
    <col min="14021" max="14021" width="1.140625" style="3" customWidth="1"/>
    <col min="14022" max="14022" width="9.28515625" style="3" customWidth="1"/>
    <col min="14023" max="14023" width="10.28515625" style="3" customWidth="1"/>
    <col min="14024" max="14024" width="8.85546875" style="3" customWidth="1"/>
    <col min="14025" max="14025" width="10.5703125" style="3" customWidth="1"/>
    <col min="14026" max="14026" width="10.85546875" style="3" customWidth="1"/>
    <col min="14027" max="14027" width="12" style="3" bestFit="1" customWidth="1"/>
    <col min="14028" max="14029" width="11" style="3" bestFit="1" customWidth="1"/>
    <col min="14030" max="14030" width="11.140625" style="3" bestFit="1" customWidth="1"/>
    <col min="14031" max="14031" width="10.140625" style="3" bestFit="1" customWidth="1"/>
    <col min="14032" max="14270" width="9.140625" style="3"/>
    <col min="14271" max="14271" width="13.5703125" style="3" customWidth="1"/>
    <col min="14272" max="14272" width="9.7109375" style="3" customWidth="1"/>
    <col min="14273" max="14273" width="10.140625" style="3" customWidth="1"/>
    <col min="14274" max="14274" width="9.28515625" style="3" customWidth="1"/>
    <col min="14275" max="14275" width="10.5703125" style="3" customWidth="1"/>
    <col min="14276" max="14276" width="11.7109375" style="3" customWidth="1"/>
    <col min="14277" max="14277" width="1.140625" style="3" customWidth="1"/>
    <col min="14278" max="14278" width="9.28515625" style="3" customWidth="1"/>
    <col min="14279" max="14279" width="10.28515625" style="3" customWidth="1"/>
    <col min="14280" max="14280" width="8.85546875" style="3" customWidth="1"/>
    <col min="14281" max="14281" width="10.5703125" style="3" customWidth="1"/>
    <col min="14282" max="14282" width="10.85546875" style="3" customWidth="1"/>
    <col min="14283" max="14283" width="12" style="3" bestFit="1" customWidth="1"/>
    <col min="14284" max="14285" width="11" style="3" bestFit="1" customWidth="1"/>
    <col min="14286" max="14286" width="11.140625" style="3" bestFit="1" customWidth="1"/>
    <col min="14287" max="14287" width="10.140625" style="3" bestFit="1" customWidth="1"/>
    <col min="14288" max="14526" width="9.140625" style="3"/>
    <col min="14527" max="14527" width="13.5703125" style="3" customWidth="1"/>
    <col min="14528" max="14528" width="9.7109375" style="3" customWidth="1"/>
    <col min="14529" max="14529" width="10.140625" style="3" customWidth="1"/>
    <col min="14530" max="14530" width="9.28515625" style="3" customWidth="1"/>
    <col min="14531" max="14531" width="10.5703125" style="3" customWidth="1"/>
    <col min="14532" max="14532" width="11.7109375" style="3" customWidth="1"/>
    <col min="14533" max="14533" width="1.140625" style="3" customWidth="1"/>
    <col min="14534" max="14534" width="9.28515625" style="3" customWidth="1"/>
    <col min="14535" max="14535" width="10.28515625" style="3" customWidth="1"/>
    <col min="14536" max="14536" width="8.85546875" style="3" customWidth="1"/>
    <col min="14537" max="14537" width="10.5703125" style="3" customWidth="1"/>
    <col min="14538" max="14538" width="10.85546875" style="3" customWidth="1"/>
    <col min="14539" max="14539" width="12" style="3" bestFit="1" customWidth="1"/>
    <col min="14540" max="14541" width="11" style="3" bestFit="1" customWidth="1"/>
    <col min="14542" max="14542" width="11.140625" style="3" bestFit="1" customWidth="1"/>
    <col min="14543" max="14543" width="10.140625" style="3" bestFit="1" customWidth="1"/>
    <col min="14544" max="14782" width="9.140625" style="3"/>
    <col min="14783" max="14783" width="13.5703125" style="3" customWidth="1"/>
    <col min="14784" max="14784" width="9.7109375" style="3" customWidth="1"/>
    <col min="14785" max="14785" width="10.140625" style="3" customWidth="1"/>
    <col min="14786" max="14786" width="9.28515625" style="3" customWidth="1"/>
    <col min="14787" max="14787" width="10.5703125" style="3" customWidth="1"/>
    <col min="14788" max="14788" width="11.7109375" style="3" customWidth="1"/>
    <col min="14789" max="14789" width="1.140625" style="3" customWidth="1"/>
    <col min="14790" max="14790" width="9.28515625" style="3" customWidth="1"/>
    <col min="14791" max="14791" width="10.28515625" style="3" customWidth="1"/>
    <col min="14792" max="14792" width="8.85546875" style="3" customWidth="1"/>
    <col min="14793" max="14793" width="10.5703125" style="3" customWidth="1"/>
    <col min="14794" max="14794" width="10.85546875" style="3" customWidth="1"/>
    <col min="14795" max="14795" width="12" style="3" bestFit="1" customWidth="1"/>
    <col min="14796" max="14797" width="11" style="3" bestFit="1" customWidth="1"/>
    <col min="14798" max="14798" width="11.140625" style="3" bestFit="1" customWidth="1"/>
    <col min="14799" max="14799" width="10.140625" style="3" bestFit="1" customWidth="1"/>
    <col min="14800" max="15038" width="9.140625" style="3"/>
    <col min="15039" max="15039" width="13.5703125" style="3" customWidth="1"/>
    <col min="15040" max="15040" width="9.7109375" style="3" customWidth="1"/>
    <col min="15041" max="15041" width="10.140625" style="3" customWidth="1"/>
    <col min="15042" max="15042" width="9.28515625" style="3" customWidth="1"/>
    <col min="15043" max="15043" width="10.5703125" style="3" customWidth="1"/>
    <col min="15044" max="15044" width="11.7109375" style="3" customWidth="1"/>
    <col min="15045" max="15045" width="1.140625" style="3" customWidth="1"/>
    <col min="15046" max="15046" width="9.28515625" style="3" customWidth="1"/>
    <col min="15047" max="15047" width="10.28515625" style="3" customWidth="1"/>
    <col min="15048" max="15048" width="8.85546875" style="3" customWidth="1"/>
    <col min="15049" max="15049" width="10.5703125" style="3" customWidth="1"/>
    <col min="15050" max="15050" width="10.85546875" style="3" customWidth="1"/>
    <col min="15051" max="15051" width="12" style="3" bestFit="1" customWidth="1"/>
    <col min="15052" max="15053" width="11" style="3" bestFit="1" customWidth="1"/>
    <col min="15054" max="15054" width="11.140625" style="3" bestFit="1" customWidth="1"/>
    <col min="15055" max="15055" width="10.140625" style="3" bestFit="1" customWidth="1"/>
    <col min="15056" max="15294" width="9.140625" style="3"/>
    <col min="15295" max="15295" width="13.5703125" style="3" customWidth="1"/>
    <col min="15296" max="15296" width="9.7109375" style="3" customWidth="1"/>
    <col min="15297" max="15297" width="10.140625" style="3" customWidth="1"/>
    <col min="15298" max="15298" width="9.28515625" style="3" customWidth="1"/>
    <col min="15299" max="15299" width="10.5703125" style="3" customWidth="1"/>
    <col min="15300" max="15300" width="11.7109375" style="3" customWidth="1"/>
    <col min="15301" max="15301" width="1.140625" style="3" customWidth="1"/>
    <col min="15302" max="15302" width="9.28515625" style="3" customWidth="1"/>
    <col min="15303" max="15303" width="10.28515625" style="3" customWidth="1"/>
    <col min="15304" max="15304" width="8.85546875" style="3" customWidth="1"/>
    <col min="15305" max="15305" width="10.5703125" style="3" customWidth="1"/>
    <col min="15306" max="15306" width="10.85546875" style="3" customWidth="1"/>
    <col min="15307" max="15307" width="12" style="3" bestFit="1" customWidth="1"/>
    <col min="15308" max="15309" width="11" style="3" bestFit="1" customWidth="1"/>
    <col min="15310" max="15310" width="11.140625" style="3" bestFit="1" customWidth="1"/>
    <col min="15311" max="15311" width="10.140625" style="3" bestFit="1" customWidth="1"/>
    <col min="15312" max="15550" width="9.140625" style="3"/>
    <col min="15551" max="15551" width="13.5703125" style="3" customWidth="1"/>
    <col min="15552" max="15552" width="9.7109375" style="3" customWidth="1"/>
    <col min="15553" max="15553" width="10.140625" style="3" customWidth="1"/>
    <col min="15554" max="15554" width="9.28515625" style="3" customWidth="1"/>
    <col min="15555" max="15555" width="10.5703125" style="3" customWidth="1"/>
    <col min="15556" max="15556" width="11.7109375" style="3" customWidth="1"/>
    <col min="15557" max="15557" width="1.140625" style="3" customWidth="1"/>
    <col min="15558" max="15558" width="9.28515625" style="3" customWidth="1"/>
    <col min="15559" max="15559" width="10.28515625" style="3" customWidth="1"/>
    <col min="15560" max="15560" width="8.85546875" style="3" customWidth="1"/>
    <col min="15561" max="15561" width="10.5703125" style="3" customWidth="1"/>
    <col min="15562" max="15562" width="10.85546875" style="3" customWidth="1"/>
    <col min="15563" max="15563" width="12" style="3" bestFit="1" customWidth="1"/>
    <col min="15564" max="15565" width="11" style="3" bestFit="1" customWidth="1"/>
    <col min="15566" max="15566" width="11.140625" style="3" bestFit="1" customWidth="1"/>
    <col min="15567" max="15567" width="10.140625" style="3" bestFit="1" customWidth="1"/>
    <col min="15568" max="15806" width="9.140625" style="3"/>
    <col min="15807" max="15807" width="13.5703125" style="3" customWidth="1"/>
    <col min="15808" max="15808" width="9.7109375" style="3" customWidth="1"/>
    <col min="15809" max="15809" width="10.140625" style="3" customWidth="1"/>
    <col min="15810" max="15810" width="9.28515625" style="3" customWidth="1"/>
    <col min="15811" max="15811" width="10.5703125" style="3" customWidth="1"/>
    <col min="15812" max="15812" width="11.7109375" style="3" customWidth="1"/>
    <col min="15813" max="15813" width="1.140625" style="3" customWidth="1"/>
    <col min="15814" max="15814" width="9.28515625" style="3" customWidth="1"/>
    <col min="15815" max="15815" width="10.28515625" style="3" customWidth="1"/>
    <col min="15816" max="15816" width="8.85546875" style="3" customWidth="1"/>
    <col min="15817" max="15817" width="10.5703125" style="3" customWidth="1"/>
    <col min="15818" max="15818" width="10.85546875" style="3" customWidth="1"/>
    <col min="15819" max="15819" width="12" style="3" bestFit="1" customWidth="1"/>
    <col min="15820" max="15821" width="11" style="3" bestFit="1" customWidth="1"/>
    <col min="15822" max="15822" width="11.140625" style="3" bestFit="1" customWidth="1"/>
    <col min="15823" max="15823" width="10.140625" style="3" bestFit="1" customWidth="1"/>
    <col min="15824" max="16062" width="9.140625" style="3"/>
    <col min="16063" max="16063" width="13.5703125" style="3" customWidth="1"/>
    <col min="16064" max="16064" width="9.7109375" style="3" customWidth="1"/>
    <col min="16065" max="16065" width="10.140625" style="3" customWidth="1"/>
    <col min="16066" max="16066" width="9.28515625" style="3" customWidth="1"/>
    <col min="16067" max="16067" width="10.5703125" style="3" customWidth="1"/>
    <col min="16068" max="16068" width="11.7109375" style="3" customWidth="1"/>
    <col min="16069" max="16069" width="1.140625" style="3" customWidth="1"/>
    <col min="16070" max="16070" width="9.28515625" style="3" customWidth="1"/>
    <col min="16071" max="16071" width="10.28515625" style="3" customWidth="1"/>
    <col min="16072" max="16072" width="8.85546875" style="3" customWidth="1"/>
    <col min="16073" max="16073" width="10.5703125" style="3" customWidth="1"/>
    <col min="16074" max="16074" width="10.85546875" style="3" customWidth="1"/>
    <col min="16075" max="16075" width="12" style="3" bestFit="1" customWidth="1"/>
    <col min="16076" max="16077" width="11" style="3" bestFit="1" customWidth="1"/>
    <col min="16078" max="16078" width="11.140625" style="3" bestFit="1" customWidth="1"/>
    <col min="16079" max="16079" width="10.140625" style="3" bestFit="1" customWidth="1"/>
    <col min="16080" max="16377" width="9.140625" style="3"/>
    <col min="16378" max="16384" width="9.140625" style="3" customWidth="1"/>
  </cols>
  <sheetData>
    <row r="1" spans="1:175" ht="12.75" x14ac:dyDescent="0.2">
      <c r="A1" s="94" t="s">
        <v>185</v>
      </c>
      <c r="B1" s="95"/>
      <c r="C1" s="95"/>
      <c r="D1" s="95"/>
      <c r="E1" s="95"/>
      <c r="F1" s="95"/>
      <c r="G1" s="96"/>
      <c r="H1" s="97"/>
      <c r="I1" s="97"/>
      <c r="J1" s="97"/>
      <c r="K1" s="97"/>
      <c r="L1" s="96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</row>
    <row r="2" spans="1:175" x14ac:dyDescent="0.2">
      <c r="A2" s="97"/>
      <c r="B2" s="95"/>
      <c r="C2" s="95"/>
      <c r="D2" s="95"/>
      <c r="E2" s="95"/>
      <c r="F2" s="95"/>
      <c r="G2" s="96"/>
      <c r="H2" s="97"/>
      <c r="I2" s="97"/>
      <c r="J2" s="97"/>
      <c r="K2" s="97"/>
      <c r="L2" s="96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</row>
    <row r="3" spans="1:175" x14ac:dyDescent="0.2">
      <c r="A3" s="4"/>
      <c r="B3" s="145" t="s">
        <v>120</v>
      </c>
      <c r="C3" s="145"/>
      <c r="D3" s="145"/>
      <c r="E3" s="145"/>
      <c r="F3" s="145"/>
      <c r="G3" s="5"/>
      <c r="H3" s="146" t="s">
        <v>0</v>
      </c>
      <c r="I3" s="146"/>
      <c r="J3" s="146"/>
      <c r="K3" s="146"/>
      <c r="L3" s="146"/>
    </row>
    <row r="4" spans="1:175" x14ac:dyDescent="0.2">
      <c r="A4" s="4"/>
      <c r="B4" s="25"/>
      <c r="C4" s="25"/>
      <c r="D4" s="25"/>
      <c r="E4" s="25"/>
      <c r="F4" s="25"/>
      <c r="G4" s="5"/>
      <c r="H4" s="6"/>
      <c r="I4" s="6"/>
      <c r="J4" s="6"/>
      <c r="K4" s="6"/>
      <c r="L4" s="6"/>
    </row>
    <row r="5" spans="1:175" s="8" customFormat="1" ht="27" customHeight="1" x14ac:dyDescent="0.25">
      <c r="A5" s="10" t="s">
        <v>35</v>
      </c>
      <c r="B5" s="26" t="s">
        <v>101</v>
      </c>
      <c r="C5" s="26" t="s">
        <v>102</v>
      </c>
      <c r="D5" s="26" t="s">
        <v>103</v>
      </c>
      <c r="E5" s="26" t="s">
        <v>104</v>
      </c>
      <c r="F5" s="26" t="s">
        <v>105</v>
      </c>
      <c r="G5" s="9"/>
      <c r="H5" s="11" t="s">
        <v>101</v>
      </c>
      <c r="I5" s="11" t="s">
        <v>102</v>
      </c>
      <c r="J5" s="11" t="s">
        <v>103</v>
      </c>
      <c r="K5" s="11" t="s">
        <v>104</v>
      </c>
      <c r="L5" s="11" t="s">
        <v>105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</row>
    <row r="6" spans="1:175" ht="9.9499999999999993" customHeight="1" x14ac:dyDescent="0.2">
      <c r="A6" s="98"/>
      <c r="B6" s="99"/>
      <c r="C6" s="99"/>
      <c r="D6" s="99"/>
      <c r="E6" s="99"/>
      <c r="F6" s="99"/>
      <c r="G6" s="100"/>
      <c r="H6" s="101"/>
      <c r="I6" s="101"/>
      <c r="J6" s="102"/>
      <c r="K6" s="101"/>
      <c r="L6" s="101"/>
    </row>
    <row r="7" spans="1:175" ht="15" customHeight="1" x14ac:dyDescent="0.2">
      <c r="A7" s="103" t="s">
        <v>117</v>
      </c>
      <c r="B7" s="107">
        <v>983826.76591900003</v>
      </c>
      <c r="C7" s="107">
        <v>799197.14916999999</v>
      </c>
      <c r="D7" s="107">
        <v>800481.31974299997</v>
      </c>
      <c r="E7" s="104">
        <v>1784308.0856619999</v>
      </c>
      <c r="F7" s="104">
        <v>183345.44617600006</v>
      </c>
      <c r="G7" s="105"/>
      <c r="H7" s="106">
        <v>-1.1300841656058953</v>
      </c>
      <c r="I7" s="106">
        <v>-2.9492394893873275</v>
      </c>
      <c r="J7" s="106">
        <v>-5.7604037132780643</v>
      </c>
      <c r="K7" s="106">
        <v>-3.2624128809333284</v>
      </c>
      <c r="L7" s="106">
        <v>25.871245403833942</v>
      </c>
    </row>
    <row r="8" spans="1:175" ht="15" customHeight="1" x14ac:dyDescent="0.2">
      <c r="A8" s="103" t="s">
        <v>118</v>
      </c>
      <c r="B8" s="107">
        <v>1241022.092831</v>
      </c>
      <c r="C8" s="107">
        <v>1012000.92299</v>
      </c>
      <c r="D8" s="107">
        <v>987343.97411299997</v>
      </c>
      <c r="E8" s="107">
        <v>2228366.0669439998</v>
      </c>
      <c r="F8" s="107">
        <v>253678.11871800001</v>
      </c>
      <c r="G8" s="105"/>
      <c r="H8" s="106">
        <v>26.142338856958407</v>
      </c>
      <c r="I8" s="106">
        <v>26.627193808311965</v>
      </c>
      <c r="J8" s="106">
        <v>23.343787014292044</v>
      </c>
      <c r="K8" s="106">
        <v>24.886844645847642</v>
      </c>
      <c r="L8" s="106">
        <v>38.360741435860383</v>
      </c>
    </row>
    <row r="9" spans="1:175" ht="15" customHeight="1" x14ac:dyDescent="0.2">
      <c r="A9" s="103" t="s">
        <v>131</v>
      </c>
      <c r="B9" s="107">
        <v>1550009.2746339999</v>
      </c>
      <c r="C9" s="107">
        <v>1222034.02627</v>
      </c>
      <c r="D9" s="107">
        <v>1293811.392156</v>
      </c>
      <c r="E9" s="107">
        <v>2843820.6667900002</v>
      </c>
      <c r="F9" s="107">
        <v>256197.8824779999</v>
      </c>
      <c r="G9" s="107">
        <f>SUM(G50:G59)</f>
        <v>0</v>
      </c>
      <c r="H9" s="106">
        <v>24.897798644192001</v>
      </c>
      <c r="I9" s="106">
        <v>20.754240288580792</v>
      </c>
      <c r="J9" s="106">
        <v>31.039579526306539</v>
      </c>
      <c r="K9" s="106">
        <v>27.619097641799939</v>
      </c>
      <c r="L9" s="106">
        <v>0.99329172446322345</v>
      </c>
    </row>
    <row r="10" spans="1:175" ht="15" customHeight="1" x14ac:dyDescent="0.2">
      <c r="A10" s="103">
        <v>2023</v>
      </c>
      <c r="B10" s="107">
        <v>1426198.7043580001</v>
      </c>
      <c r="C10" s="107">
        <v>1111064.724832</v>
      </c>
      <c r="D10" s="107">
        <v>1211044.0406490001</v>
      </c>
      <c r="E10" s="107">
        <v>2637242.7450069999</v>
      </c>
      <c r="F10" s="107">
        <v>215154.66370899999</v>
      </c>
      <c r="G10" s="107">
        <f>SUM(G51:G60)</f>
        <v>0</v>
      </c>
      <c r="H10" s="106">
        <v>-7.987730931818775</v>
      </c>
      <c r="I10" s="106">
        <v>-9.0807047146396016</v>
      </c>
      <c r="J10" s="106">
        <v>-6.3971728807455372</v>
      </c>
      <c r="K10" s="106">
        <v>-7.2640980563720907</v>
      </c>
      <c r="L10" s="106">
        <v>-16.02012412125395</v>
      </c>
    </row>
    <row r="11" spans="1:175" ht="15" customHeight="1" x14ac:dyDescent="0.2">
      <c r="A11" s="103">
        <v>2024</v>
      </c>
      <c r="B11" s="107">
        <v>1507683.402911</v>
      </c>
      <c r="C11" s="107">
        <v>1214227.284312</v>
      </c>
      <c r="D11" s="107">
        <v>1370842.3869040001</v>
      </c>
      <c r="E11" s="107">
        <v>2878525.7898150003</v>
      </c>
      <c r="F11" s="107">
        <v>136841.01600699988</v>
      </c>
      <c r="G11" s="107"/>
      <c r="H11" s="106">
        <v>5.7134183549605755</v>
      </c>
      <c r="I11" s="106">
        <v>9.2850179808920519</v>
      </c>
      <c r="J11" s="106">
        <v>13.195089599661781</v>
      </c>
      <c r="K11" s="106">
        <v>9.1490646913263252</v>
      </c>
      <c r="L11" s="106">
        <v>-36.39876837990392</v>
      </c>
      <c r="M11" s="106"/>
      <c r="N11" s="106"/>
      <c r="O11" s="106"/>
      <c r="P11" s="106"/>
      <c r="Q11" s="106"/>
    </row>
    <row r="12" spans="1:175" ht="15" customHeight="1" x14ac:dyDescent="0.2">
      <c r="A12" s="103" t="s">
        <v>178</v>
      </c>
      <c r="B12" s="107">
        <v>477027.11583000002</v>
      </c>
      <c r="C12" s="107">
        <v>382081.538382</v>
      </c>
      <c r="D12" s="107">
        <v>435153.20788999996</v>
      </c>
      <c r="E12" s="107">
        <v>912180.32371999999</v>
      </c>
      <c r="F12" s="107">
        <v>41873.907940000019</v>
      </c>
      <c r="G12" s="107"/>
      <c r="H12" s="106">
        <v>3.6433890175618711</v>
      </c>
      <c r="I12" s="106">
        <v>7.1389003021755437</v>
      </c>
      <c r="J12" s="106">
        <v>12.880061707050894</v>
      </c>
      <c r="K12" s="106">
        <v>7.8535050869092515</v>
      </c>
      <c r="L12" s="106">
        <v>-43.987101750553506</v>
      </c>
      <c r="M12" s="106"/>
      <c r="N12" s="106"/>
      <c r="O12" s="106"/>
      <c r="P12" s="106"/>
      <c r="Q12" s="106"/>
    </row>
    <row r="13" spans="1:175" ht="15" customHeight="1" x14ac:dyDescent="0.2">
      <c r="A13" s="103" t="s">
        <v>179</v>
      </c>
      <c r="B13" s="107">
        <v>511920.64112799999</v>
      </c>
      <c r="C13" s="107">
        <v>404359.58873700001</v>
      </c>
      <c r="D13" s="107">
        <v>465689.11024499999</v>
      </c>
      <c r="E13" s="107">
        <v>977609.75137299998</v>
      </c>
      <c r="F13" s="107">
        <v>46231.530882999999</v>
      </c>
      <c r="G13" s="107"/>
      <c r="H13" s="106">
        <f>(B13/B12-1)*100</f>
        <v>7.3147886440977805</v>
      </c>
      <c r="I13" s="106">
        <f t="shared" ref="I13:L13" si="0">(C13/C12-1)*100</f>
        <v>5.8307057832055476</v>
      </c>
      <c r="J13" s="106">
        <f t="shared" si="0"/>
        <v>7.0172761687922636</v>
      </c>
      <c r="K13" s="106">
        <f t="shared" si="0"/>
        <v>7.1728611055947411</v>
      </c>
      <c r="L13" s="106">
        <f t="shared" si="0"/>
        <v>10.406535136973361</v>
      </c>
      <c r="M13" s="106"/>
      <c r="N13" s="106"/>
      <c r="O13" s="106"/>
      <c r="P13" s="106"/>
      <c r="Q13" s="106"/>
    </row>
    <row r="14" spans="1:175" ht="9.9499999999999993" customHeight="1" x14ac:dyDescent="0.2">
      <c r="A14" s="103"/>
      <c r="B14" s="104"/>
      <c r="C14" s="104"/>
      <c r="D14" s="104"/>
      <c r="E14" s="104"/>
      <c r="F14" s="104"/>
      <c r="G14" s="105"/>
      <c r="H14" s="106"/>
      <c r="I14" s="106"/>
      <c r="J14" s="106"/>
      <c r="K14" s="106"/>
      <c r="L14" s="106"/>
    </row>
    <row r="15" spans="1:175" ht="15" customHeight="1" x14ac:dyDescent="0.2">
      <c r="A15" s="32">
        <v>2022</v>
      </c>
      <c r="B15" s="33"/>
      <c r="C15" s="33"/>
      <c r="D15" s="33"/>
      <c r="E15" s="33"/>
      <c r="F15" s="33"/>
      <c r="G15" s="34"/>
      <c r="H15" s="34"/>
      <c r="I15" s="34"/>
      <c r="J15" s="34"/>
      <c r="K15" s="34"/>
      <c r="L15" s="34"/>
    </row>
    <row r="16" spans="1:175" ht="15" customHeight="1" x14ac:dyDescent="0.2">
      <c r="A16" s="100" t="s">
        <v>36</v>
      </c>
      <c r="B16" s="108">
        <v>344289.86149699998</v>
      </c>
      <c r="C16" s="108">
        <v>282219.87445299997</v>
      </c>
      <c r="D16" s="108">
        <v>280655.824027</v>
      </c>
      <c r="E16" s="108">
        <v>624945.68552399997</v>
      </c>
      <c r="F16" s="108">
        <v>63634.037469999981</v>
      </c>
      <c r="G16" s="105"/>
      <c r="H16" s="106">
        <v>21.782330028186632</v>
      </c>
      <c r="I16" s="106">
        <v>22.011861333686518</v>
      </c>
      <c r="J16" s="106">
        <v>25.514151315780403</v>
      </c>
      <c r="K16" s="106">
        <v>23.430424686930316</v>
      </c>
      <c r="L16" s="106">
        <v>7.6640027392908259</v>
      </c>
    </row>
    <row r="17" spans="1:12" ht="15" customHeight="1" x14ac:dyDescent="0.2">
      <c r="A17" s="100" t="s">
        <v>37</v>
      </c>
      <c r="B17" s="108">
        <v>392347.97983700002</v>
      </c>
      <c r="C17" s="108">
        <v>310278.258134</v>
      </c>
      <c r="D17" s="108">
        <v>332992.31774900004</v>
      </c>
      <c r="E17" s="108">
        <v>725340.29758600006</v>
      </c>
      <c r="F17" s="108">
        <v>59355.662087999983</v>
      </c>
      <c r="G17" s="105"/>
      <c r="H17" s="106">
        <v>29.344659873293725</v>
      </c>
      <c r="I17" s="106">
        <v>24.830338585753438</v>
      </c>
      <c r="J17" s="106">
        <v>34.791718223101078</v>
      </c>
      <c r="K17" s="106">
        <v>31.789623735042756</v>
      </c>
      <c r="L17" s="106">
        <v>5.4402823553297726</v>
      </c>
    </row>
    <row r="18" spans="1:12" ht="15" customHeight="1" x14ac:dyDescent="0.2">
      <c r="A18" s="100" t="s">
        <v>38</v>
      </c>
      <c r="B18" s="108">
        <v>420094.02080300008</v>
      </c>
      <c r="C18" s="108">
        <v>319466.80783900002</v>
      </c>
      <c r="D18" s="108">
        <v>355128.46879700001</v>
      </c>
      <c r="E18" s="108">
        <v>775222.48960000009</v>
      </c>
      <c r="F18" s="108">
        <v>64965.552006000071</v>
      </c>
      <c r="G18" s="105"/>
      <c r="H18" s="106">
        <v>38.468368424574415</v>
      </c>
      <c r="I18" s="106">
        <v>31.314921421889675</v>
      </c>
      <c r="J18" s="106">
        <v>46.469291600993628</v>
      </c>
      <c r="K18" s="106">
        <v>42.02230104428282</v>
      </c>
      <c r="L18" s="106">
        <v>6.628617960118623</v>
      </c>
    </row>
    <row r="19" spans="1:12" ht="15" customHeight="1" x14ac:dyDescent="0.2">
      <c r="A19" s="100" t="s">
        <v>39</v>
      </c>
      <c r="B19" s="108">
        <v>393277.41249699995</v>
      </c>
      <c r="C19" s="108">
        <v>310069.08584399999</v>
      </c>
      <c r="D19" s="108">
        <v>325034.78158300003</v>
      </c>
      <c r="E19" s="108">
        <v>718312.19408000004</v>
      </c>
      <c r="F19" s="108">
        <v>68242.630913999921</v>
      </c>
      <c r="G19" s="105"/>
      <c r="H19" s="106">
        <v>11.856400017796263</v>
      </c>
      <c r="I19" s="106">
        <v>7.3450440655738651</v>
      </c>
      <c r="J19" s="106">
        <v>18.523056978578165</v>
      </c>
      <c r="K19" s="106">
        <v>14.777722250821142</v>
      </c>
      <c r="L19" s="106">
        <v>-11.778500331394573</v>
      </c>
    </row>
    <row r="20" spans="1:12" ht="9.9499999999999993" customHeight="1" x14ac:dyDescent="0.2">
      <c r="A20" s="105"/>
      <c r="B20" s="108"/>
      <c r="C20" s="108"/>
      <c r="D20" s="108"/>
      <c r="E20" s="108"/>
      <c r="F20" s="108"/>
      <c r="G20" s="105"/>
      <c r="H20" s="106"/>
      <c r="I20" s="106"/>
      <c r="J20" s="106"/>
      <c r="K20" s="106"/>
      <c r="L20" s="106"/>
    </row>
    <row r="21" spans="1:12" ht="15" customHeight="1" x14ac:dyDescent="0.2">
      <c r="A21" s="32">
        <v>2023</v>
      </c>
      <c r="B21" s="33"/>
      <c r="C21" s="33"/>
      <c r="D21" s="33"/>
      <c r="E21" s="33"/>
      <c r="F21" s="33"/>
      <c r="G21" s="34"/>
      <c r="H21" s="34"/>
      <c r="I21" s="34"/>
      <c r="J21" s="34"/>
      <c r="K21" s="34"/>
      <c r="L21" s="34"/>
    </row>
    <row r="22" spans="1:12" ht="15" customHeight="1" x14ac:dyDescent="0.2">
      <c r="A22" s="105" t="s">
        <v>36</v>
      </c>
      <c r="B22" s="108">
        <v>355092.46169999999</v>
      </c>
      <c r="C22" s="108">
        <v>276446.49450500001</v>
      </c>
      <c r="D22" s="108">
        <v>291679.941781</v>
      </c>
      <c r="E22" s="108">
        <v>646772.4034810001</v>
      </c>
      <c r="F22" s="108">
        <v>63412.519918999998</v>
      </c>
      <c r="G22" s="105"/>
      <c r="H22" s="106">
        <v>3.1376469106669114</v>
      </c>
      <c r="I22" s="106">
        <v>-2.0457028262768358</v>
      </c>
      <c r="J22" s="106">
        <v>3.9279846738329045</v>
      </c>
      <c r="K22" s="106">
        <v>3.4925783892241804</v>
      </c>
      <c r="L22" s="106">
        <v>-0.34811173360548781</v>
      </c>
    </row>
    <row r="23" spans="1:12" ht="15" customHeight="1" x14ac:dyDescent="0.2">
      <c r="A23" s="105" t="s">
        <v>37</v>
      </c>
      <c r="B23" s="108">
        <v>348623.39007900003</v>
      </c>
      <c r="C23" s="108">
        <v>267559.95858600002</v>
      </c>
      <c r="D23" s="108">
        <v>292800.07012699998</v>
      </c>
      <c r="E23" s="108">
        <v>641423.46020600002</v>
      </c>
      <c r="F23" s="108">
        <v>55823.31995200002</v>
      </c>
      <c r="G23" s="105"/>
      <c r="H23" s="106">
        <v>-11.144339210352316</v>
      </c>
      <c r="I23" s="106">
        <v>-13.76773861143413</v>
      </c>
      <c r="J23" s="106">
        <v>-12.070022483910817</v>
      </c>
      <c r="K23" s="106">
        <v>-11.569305836072127</v>
      </c>
      <c r="L23" s="106">
        <v>-5.9511460435955632</v>
      </c>
    </row>
    <row r="24" spans="1:12" ht="15" customHeight="1" x14ac:dyDescent="0.2">
      <c r="A24" s="105" t="s">
        <v>38</v>
      </c>
      <c r="B24" s="108">
        <v>356280.26074</v>
      </c>
      <c r="C24" s="108">
        <v>277863.11764399998</v>
      </c>
      <c r="D24" s="108">
        <v>297245.16094800003</v>
      </c>
      <c r="E24" s="108">
        <v>653525.42168799997</v>
      </c>
      <c r="F24" s="108">
        <v>59035.099792000008</v>
      </c>
      <c r="G24" s="105"/>
      <c r="H24" s="106">
        <v>-15.190351898134979</v>
      </c>
      <c r="I24" s="106">
        <v>-13.022852194387225</v>
      </c>
      <c r="J24" s="106">
        <v>-16.299258700683744</v>
      </c>
      <c r="K24" s="106">
        <v>-15.698340740191046</v>
      </c>
      <c r="L24" s="106">
        <v>-9.128610518775151</v>
      </c>
    </row>
    <row r="25" spans="1:12" ht="15" customHeight="1" x14ac:dyDescent="0.2">
      <c r="A25" s="105" t="s">
        <v>39</v>
      </c>
      <c r="B25" s="108">
        <v>366202.591839</v>
      </c>
      <c r="C25" s="108">
        <v>289195.15409700002</v>
      </c>
      <c r="D25" s="108">
        <v>329318.86779300001</v>
      </c>
      <c r="E25" s="108">
        <v>695521.45963200007</v>
      </c>
      <c r="F25" s="108">
        <v>36883.724045999988</v>
      </c>
      <c r="G25" s="105"/>
      <c r="H25" s="106">
        <v>-6.8844077482345849</v>
      </c>
      <c r="I25" s="106">
        <v>-6.7320260870836783</v>
      </c>
      <c r="J25" s="106">
        <v>1.3180393154035444</v>
      </c>
      <c r="K25" s="106">
        <v>-3.1728174233753466</v>
      </c>
      <c r="L25" s="106">
        <v>-45.952077825836987</v>
      </c>
    </row>
    <row r="26" spans="1:12" ht="9.9499999999999993" customHeight="1" x14ac:dyDescent="0.2">
      <c r="A26" s="100"/>
      <c r="B26" s="108"/>
      <c r="C26" s="108"/>
      <c r="D26" s="108"/>
      <c r="E26" s="108"/>
      <c r="F26" s="108"/>
      <c r="G26" s="105"/>
      <c r="H26" s="105"/>
      <c r="I26" s="105"/>
      <c r="J26" s="105"/>
      <c r="K26" s="105"/>
      <c r="L26" s="105"/>
    </row>
    <row r="27" spans="1:12" ht="15" customHeight="1" x14ac:dyDescent="0.2">
      <c r="A27" s="32">
        <v>2024</v>
      </c>
      <c r="B27" s="33"/>
      <c r="C27" s="33"/>
      <c r="D27" s="33"/>
      <c r="E27" s="33"/>
      <c r="F27" s="33"/>
      <c r="G27" s="34"/>
      <c r="H27" s="34"/>
      <c r="I27" s="34"/>
      <c r="J27" s="34"/>
      <c r="K27" s="34"/>
      <c r="L27" s="34"/>
    </row>
    <row r="28" spans="1:12" ht="15" customHeight="1" x14ac:dyDescent="0.2">
      <c r="A28" s="105" t="s">
        <v>36</v>
      </c>
      <c r="B28" s="109">
        <v>362331.92132700002</v>
      </c>
      <c r="C28" s="109">
        <v>290365.98100099998</v>
      </c>
      <c r="D28" s="109">
        <v>328199.670942</v>
      </c>
      <c r="E28" s="109">
        <v>690531.59226900002</v>
      </c>
      <c r="F28" s="109">
        <v>34132.250385000007</v>
      </c>
      <c r="G28" s="24"/>
      <c r="H28" s="106">
        <f>(B28-B22)/B22*100</f>
        <v>2.0387533974506882</v>
      </c>
      <c r="I28" s="106">
        <f t="shared" ref="I28:I31" si="1">(C28-C22)/C22*100</f>
        <v>5.035146682154152</v>
      </c>
      <c r="J28" s="106">
        <f t="shared" ref="J28:J31" si="2">(D28-D22)/D22*100</f>
        <v>12.520480132439085</v>
      </c>
      <c r="K28" s="106">
        <f t="shared" ref="K28:K31" si="3">(E28-E22)/E22*100</f>
        <v>6.7657785880292902</v>
      </c>
      <c r="L28" s="106">
        <f t="shared" ref="L28:L31" si="4">(F28-F22)/F22*100</f>
        <v>-46.174272164867688</v>
      </c>
    </row>
    <row r="29" spans="1:12" ht="15" customHeight="1" x14ac:dyDescent="0.2">
      <c r="A29" s="105" t="s">
        <v>37</v>
      </c>
      <c r="B29" s="109">
        <v>368749.157183</v>
      </c>
      <c r="C29" s="109">
        <v>297935.45392900001</v>
      </c>
      <c r="D29" s="109">
        <v>336776.34135299997</v>
      </c>
      <c r="E29" s="109">
        <v>705525.49853600003</v>
      </c>
      <c r="F29" s="109">
        <v>31972.815830000007</v>
      </c>
      <c r="G29" s="109"/>
      <c r="H29" s="106">
        <f>(B29-B23)/B23*100</f>
        <v>5.7729250752335801</v>
      </c>
      <c r="I29" s="106">
        <f t="shared" si="1"/>
        <v>11.352780701390561</v>
      </c>
      <c r="J29" s="106">
        <f t="shared" si="2"/>
        <v>15.019214717716967</v>
      </c>
      <c r="K29" s="106">
        <f t="shared" si="3"/>
        <v>9.9937159001656966</v>
      </c>
      <c r="L29" s="106">
        <f t="shared" si="4"/>
        <v>-42.724983291047536</v>
      </c>
    </row>
    <row r="30" spans="1:12" ht="15" customHeight="1" x14ac:dyDescent="0.2">
      <c r="A30" s="105" t="s">
        <v>38</v>
      </c>
      <c r="B30" s="109">
        <v>383677.87466800003</v>
      </c>
      <c r="C30" s="109">
        <v>311174.89272400003</v>
      </c>
      <c r="D30" s="109">
        <v>358995.394271</v>
      </c>
      <c r="E30" s="109">
        <v>742673.26893899997</v>
      </c>
      <c r="F30" s="109">
        <v>24682.480396999992</v>
      </c>
      <c r="G30" s="109"/>
      <c r="H30" s="106">
        <f>(B30-B24)/B24*100</f>
        <v>7.6899050963684417</v>
      </c>
      <c r="I30" s="106">
        <f t="shared" si="1"/>
        <v>11.988555862487409</v>
      </c>
      <c r="J30" s="106">
        <f t="shared" si="2"/>
        <v>20.774176146740544</v>
      </c>
      <c r="K30" s="106">
        <f t="shared" si="3"/>
        <v>13.641068012433056</v>
      </c>
      <c r="L30" s="106">
        <f t="shared" si="4"/>
        <v>-58.190160626534968</v>
      </c>
    </row>
    <row r="31" spans="1:12" ht="15" customHeight="1" x14ac:dyDescent="0.2">
      <c r="A31" s="105" t="s">
        <v>39</v>
      </c>
      <c r="B31" s="109">
        <v>392924.44973300002</v>
      </c>
      <c r="C31" s="109">
        <v>314750.95665800001</v>
      </c>
      <c r="D31" s="109">
        <v>346870.98033799999</v>
      </c>
      <c r="E31" s="109">
        <v>739795.43007100001</v>
      </c>
      <c r="F31" s="109">
        <v>46053.469395000007</v>
      </c>
      <c r="G31" s="109"/>
      <c r="H31" s="106">
        <f>(B31-B25)/B25*100</f>
        <v>7.2970149555217256</v>
      </c>
      <c r="I31" s="106">
        <f t="shared" si="1"/>
        <v>8.836870949928926</v>
      </c>
      <c r="J31" s="106">
        <f t="shared" si="2"/>
        <v>5.3298229350262174</v>
      </c>
      <c r="K31" s="106">
        <f t="shared" si="3"/>
        <v>6.3655793542912775</v>
      </c>
      <c r="L31" s="106">
        <f t="shared" si="4"/>
        <v>24.861224255890914</v>
      </c>
    </row>
    <row r="32" spans="1:12" ht="9.75" customHeight="1" x14ac:dyDescent="0.2">
      <c r="A32" s="105"/>
      <c r="B32" s="109"/>
      <c r="C32" s="109"/>
      <c r="D32" s="109"/>
      <c r="E32" s="109"/>
      <c r="F32" s="109"/>
      <c r="G32" s="109"/>
      <c r="H32" s="106"/>
      <c r="I32" s="106"/>
      <c r="J32" s="106"/>
      <c r="K32" s="106"/>
      <c r="L32" s="106"/>
    </row>
    <row r="33" spans="1:12" ht="15" customHeight="1" x14ac:dyDescent="0.2">
      <c r="A33" s="32">
        <v>2025</v>
      </c>
      <c r="B33" s="33"/>
      <c r="C33" s="33"/>
      <c r="D33" s="33"/>
      <c r="E33" s="33"/>
      <c r="F33" s="33"/>
      <c r="G33" s="34"/>
      <c r="H33" s="34"/>
      <c r="I33" s="34"/>
      <c r="J33" s="34"/>
      <c r="K33" s="34"/>
      <c r="L33" s="34"/>
    </row>
    <row r="34" spans="1:12" ht="15" customHeight="1" x14ac:dyDescent="0.2">
      <c r="A34" s="105" t="s">
        <v>36</v>
      </c>
      <c r="B34" s="109">
        <v>378359.48745400005</v>
      </c>
      <c r="C34" s="109">
        <v>304338.388798</v>
      </c>
      <c r="D34" s="109">
        <v>337314.872141</v>
      </c>
      <c r="E34" s="109">
        <v>715674.35959500005</v>
      </c>
      <c r="F34" s="109">
        <v>41044.615313000017</v>
      </c>
      <c r="G34" s="24"/>
      <c r="H34" s="106">
        <f>(B34-B28)/B28*100</f>
        <v>4.4234485518970734</v>
      </c>
      <c r="I34" s="106">
        <f t="shared" ref="I34" si="5">(C34-C28)/C28*100</f>
        <v>4.8119988949228532</v>
      </c>
      <c r="J34" s="106">
        <f t="shared" ref="J34" si="6">(D34-D28)/D28*100</f>
        <v>2.7773340457159863</v>
      </c>
      <c r="K34" s="106">
        <f t="shared" ref="K34" si="7">(E34-E28)/E28*100</f>
        <v>3.6410741532308548</v>
      </c>
      <c r="L34" s="106">
        <f t="shared" ref="L34" si="8">(F34-F28)/F28*100</f>
        <v>20.251711651095132</v>
      </c>
    </row>
    <row r="35" spans="1:12" ht="9.75" customHeight="1" x14ac:dyDescent="0.2">
      <c r="A35" s="105"/>
      <c r="B35" s="109"/>
      <c r="C35" s="109"/>
      <c r="D35" s="109"/>
      <c r="E35" s="109"/>
      <c r="F35" s="109"/>
      <c r="G35" s="109"/>
      <c r="H35" s="106"/>
      <c r="I35" s="106"/>
      <c r="J35" s="106"/>
      <c r="K35" s="106"/>
      <c r="L35" s="106"/>
    </row>
    <row r="36" spans="1:12" ht="15" customHeight="1" x14ac:dyDescent="0.2">
      <c r="A36" s="32" t="s">
        <v>131</v>
      </c>
      <c r="B36" s="33"/>
      <c r="C36" s="33"/>
      <c r="D36" s="33"/>
      <c r="E36" s="33"/>
      <c r="F36" s="33"/>
      <c r="G36" s="34"/>
      <c r="H36" s="34"/>
      <c r="I36" s="34"/>
      <c r="J36" s="34"/>
      <c r="K36" s="34"/>
      <c r="L36" s="34"/>
    </row>
    <row r="37" spans="1:12" ht="15" customHeight="1" x14ac:dyDescent="0.2">
      <c r="A37" s="100" t="s">
        <v>40</v>
      </c>
      <c r="B37" s="109">
        <v>111060.00939799999</v>
      </c>
      <c r="C37" s="109">
        <v>91390.607028999992</v>
      </c>
      <c r="D37" s="109">
        <v>92822.474442999999</v>
      </c>
      <c r="E37" s="109">
        <v>203882.48384100001</v>
      </c>
      <c r="F37" s="109">
        <v>18237.534954999996</v>
      </c>
      <c r="G37" s="109"/>
      <c r="H37" s="106">
        <v>23.844797633476635</v>
      </c>
      <c r="I37" s="106">
        <v>26.563956131346721</v>
      </c>
      <c r="J37" s="106">
        <v>27.053650175175996</v>
      </c>
      <c r="K37" s="106">
        <v>25.285373756514655</v>
      </c>
      <c r="L37" s="106">
        <v>9.7386267948785257</v>
      </c>
    </row>
    <row r="38" spans="1:12" ht="15" customHeight="1" x14ac:dyDescent="0.2">
      <c r="A38" s="100" t="s">
        <v>41</v>
      </c>
      <c r="B38" s="109">
        <v>101741.736349</v>
      </c>
      <c r="C38" s="109">
        <v>83898.871218999993</v>
      </c>
      <c r="D38" s="109">
        <v>82589.281335000007</v>
      </c>
      <c r="E38" s="109">
        <v>184331.01768400002</v>
      </c>
      <c r="F38" s="109">
        <v>19152.455013999992</v>
      </c>
      <c r="G38" s="109"/>
      <c r="H38" s="106">
        <v>15.873280158207073</v>
      </c>
      <c r="I38" s="106">
        <v>16.991308493967257</v>
      </c>
      <c r="J38" s="106">
        <v>18.52636215527874</v>
      </c>
      <c r="K38" s="106">
        <v>17.047155138527451</v>
      </c>
      <c r="L38" s="106">
        <v>5.6732807952020288</v>
      </c>
    </row>
    <row r="39" spans="1:12" ht="15" customHeight="1" x14ac:dyDescent="0.2">
      <c r="A39" s="100" t="s">
        <v>42</v>
      </c>
      <c r="B39" s="109">
        <v>131488.11575</v>
      </c>
      <c r="C39" s="109">
        <v>106930.396205</v>
      </c>
      <c r="D39" s="109">
        <v>105244.068249</v>
      </c>
      <c r="E39" s="109">
        <v>236732.183999</v>
      </c>
      <c r="F39" s="109">
        <v>26244.047500999994</v>
      </c>
      <c r="G39" s="109"/>
      <c r="H39" s="106">
        <v>24.955289871458948</v>
      </c>
      <c r="I39" s="106">
        <v>22.370518875425972</v>
      </c>
      <c r="J39" s="106">
        <v>30.144432641425738</v>
      </c>
      <c r="K39" s="106">
        <v>27.210216101134233</v>
      </c>
      <c r="L39" s="106">
        <v>7.7297620541802923</v>
      </c>
    </row>
    <row r="40" spans="1:12" ht="15" customHeight="1" x14ac:dyDescent="0.2">
      <c r="A40" s="100" t="s">
        <v>43</v>
      </c>
      <c r="B40" s="109">
        <v>127482.872603</v>
      </c>
      <c r="C40" s="109">
        <v>103415.757575</v>
      </c>
      <c r="D40" s="109">
        <v>104107.46582700001</v>
      </c>
      <c r="E40" s="109">
        <v>231590.33843</v>
      </c>
      <c r="F40" s="109">
        <v>23375.406775999989</v>
      </c>
      <c r="G40" s="100"/>
      <c r="H40" s="106">
        <v>20.687096971318564</v>
      </c>
      <c r="I40" s="106">
        <v>21.559072154862243</v>
      </c>
      <c r="J40" s="106">
        <v>22.058361572281765</v>
      </c>
      <c r="K40" s="106">
        <v>21.299693979973849</v>
      </c>
      <c r="L40" s="110">
        <v>14.936229331721758</v>
      </c>
    </row>
    <row r="41" spans="1:12" ht="15" customHeight="1" x14ac:dyDescent="0.2">
      <c r="A41" s="100" t="s">
        <v>44</v>
      </c>
      <c r="B41" s="109">
        <v>120589.64189</v>
      </c>
      <c r="C41" s="109">
        <v>96240.941128999984</v>
      </c>
      <c r="D41" s="109">
        <v>107791.338885</v>
      </c>
      <c r="E41" s="109">
        <v>228380.980775</v>
      </c>
      <c r="F41" s="109">
        <v>12798.303004999994</v>
      </c>
      <c r="G41" s="100"/>
      <c r="H41" s="106">
        <v>30.525932447262587</v>
      </c>
      <c r="I41" s="106">
        <v>22.099374836760134</v>
      </c>
      <c r="J41" s="106">
        <v>37.258456263572029</v>
      </c>
      <c r="K41" s="106">
        <v>33.619302825215598</v>
      </c>
      <c r="L41" s="106">
        <v>-7.6324334918338179</v>
      </c>
    </row>
    <row r="42" spans="1:12" ht="15" customHeight="1" x14ac:dyDescent="0.2">
      <c r="A42" s="100" t="s">
        <v>45</v>
      </c>
      <c r="B42" s="109">
        <v>144275.465344</v>
      </c>
      <c r="C42" s="109">
        <v>110621.55943000001</v>
      </c>
      <c r="D42" s="109">
        <v>121093.513037</v>
      </c>
      <c r="E42" s="109">
        <v>265368.97838099999</v>
      </c>
      <c r="F42" s="109">
        <v>23181.952307</v>
      </c>
      <c r="G42" s="100"/>
      <c r="H42" s="106">
        <v>36.99178575444337</v>
      </c>
      <c r="I42" s="106">
        <v>30.660003245451634</v>
      </c>
      <c r="J42" s="106">
        <v>45.514870549863303</v>
      </c>
      <c r="K42" s="106">
        <v>40.753798672938061</v>
      </c>
      <c r="L42" s="106">
        <v>4.8976287127345728</v>
      </c>
    </row>
    <row r="43" spans="1:12" ht="15" customHeight="1" x14ac:dyDescent="0.2">
      <c r="A43" s="100" t="s">
        <v>46</v>
      </c>
      <c r="B43" s="109">
        <v>134325.516668</v>
      </c>
      <c r="C43" s="109">
        <v>102359.09190499999</v>
      </c>
      <c r="D43" s="109">
        <v>118486.734147</v>
      </c>
      <c r="E43" s="109">
        <v>252812.25081499998</v>
      </c>
      <c r="F43" s="109">
        <v>15838.782521000001</v>
      </c>
      <c r="G43" s="100"/>
      <c r="H43" s="106">
        <v>38.302465678175309</v>
      </c>
      <c r="I43" s="106">
        <v>33.764303711898222</v>
      </c>
      <c r="J43" s="106">
        <v>41.791363512138823</v>
      </c>
      <c r="K43" s="106">
        <v>39.915997219279937</v>
      </c>
      <c r="L43" s="106">
        <v>16.802467449995433</v>
      </c>
    </row>
    <row r="44" spans="1:12" ht="15" customHeight="1" x14ac:dyDescent="0.2">
      <c r="A44" s="100" t="s">
        <v>47</v>
      </c>
      <c r="B44" s="109">
        <v>141518.88425100001</v>
      </c>
      <c r="C44" s="109">
        <v>106661.33740999999</v>
      </c>
      <c r="D44" s="109">
        <v>124231.33867300001</v>
      </c>
      <c r="E44" s="109">
        <v>265750.222924</v>
      </c>
      <c r="F44" s="109">
        <v>17287.545578000005</v>
      </c>
      <c r="G44" s="100"/>
      <c r="H44" s="106">
        <v>48.374733564609322</v>
      </c>
      <c r="I44" s="106">
        <v>35.061271387999462</v>
      </c>
      <c r="J44" s="106">
        <v>67.326150725706384</v>
      </c>
      <c r="K44" s="106">
        <v>56.669816517416074</v>
      </c>
      <c r="L44" s="106">
        <v>-18.201653450312939</v>
      </c>
    </row>
    <row r="45" spans="1:12" ht="15" customHeight="1" x14ac:dyDescent="0.2">
      <c r="A45" s="100" t="s">
        <v>48</v>
      </c>
      <c r="B45" s="109">
        <v>144249.61988400001</v>
      </c>
      <c r="C45" s="109">
        <v>110446.378524</v>
      </c>
      <c r="D45" s="109">
        <v>112410.39597699999</v>
      </c>
      <c r="E45" s="109">
        <v>256660.01586099999</v>
      </c>
      <c r="F45" s="109">
        <v>31839.223907000021</v>
      </c>
      <c r="G45" s="100"/>
      <c r="H45" s="106">
        <v>30.092384141377053</v>
      </c>
      <c r="I45" s="106">
        <v>25.809748183461728</v>
      </c>
      <c r="J45" s="106">
        <v>32.794057036750544</v>
      </c>
      <c r="K45" s="106">
        <v>31.261994989887569</v>
      </c>
      <c r="L45" s="106">
        <v>21.374228588521458</v>
      </c>
    </row>
    <row r="46" spans="1:12" ht="15" customHeight="1" x14ac:dyDescent="0.2">
      <c r="A46" s="100" t="s">
        <v>49</v>
      </c>
      <c r="B46" s="109">
        <v>131977.237731</v>
      </c>
      <c r="C46" s="109">
        <v>101552.431839</v>
      </c>
      <c r="D46" s="109">
        <v>113518.137284</v>
      </c>
      <c r="E46" s="109">
        <v>245495.375015</v>
      </c>
      <c r="F46" s="109">
        <v>18459.100447000004</v>
      </c>
      <c r="G46" s="100"/>
      <c r="H46" s="106">
        <v>15.275924684630427</v>
      </c>
      <c r="I46" s="106">
        <v>11.134401439733912</v>
      </c>
      <c r="J46" s="106">
        <v>29.136632463519174</v>
      </c>
      <c r="K46" s="106">
        <v>21.296035686849422</v>
      </c>
      <c r="L46" s="106">
        <v>-30.559643255143946</v>
      </c>
    </row>
    <row r="47" spans="1:12" ht="15" customHeight="1" x14ac:dyDescent="0.2">
      <c r="A47" s="100" t="s">
        <v>50</v>
      </c>
      <c r="B47" s="109">
        <v>129693.918792</v>
      </c>
      <c r="C47" s="109">
        <v>103512.51386900002</v>
      </c>
      <c r="D47" s="109">
        <v>107890.405297</v>
      </c>
      <c r="E47" s="109">
        <v>237584.324089</v>
      </c>
      <c r="F47" s="109">
        <v>21803.513494999992</v>
      </c>
      <c r="G47" s="100"/>
      <c r="H47" s="106">
        <v>15.108957462332709</v>
      </c>
      <c r="I47" s="106">
        <v>9.8617238790357913</v>
      </c>
      <c r="J47" s="106">
        <v>15.534590049252531</v>
      </c>
      <c r="K47" s="106">
        <v>15.301853885796756</v>
      </c>
      <c r="L47" s="106">
        <v>13.048125646069813</v>
      </c>
    </row>
    <row r="48" spans="1:12" ht="15" customHeight="1" x14ac:dyDescent="0.2">
      <c r="A48" s="100" t="s">
        <v>51</v>
      </c>
      <c r="B48" s="109">
        <v>131606.255974</v>
      </c>
      <c r="C48" s="109">
        <v>105004.140136</v>
      </c>
      <c r="D48" s="109">
        <v>103626.239002</v>
      </c>
      <c r="E48" s="109">
        <v>235232.49497599999</v>
      </c>
      <c r="F48" s="109">
        <v>27980.016971999998</v>
      </c>
      <c r="G48" s="100"/>
      <c r="H48" s="106">
        <v>5.7650529224131866</v>
      </c>
      <c r="I48" s="106">
        <v>1.6950196081564057</v>
      </c>
      <c r="J48" s="106">
        <v>11.487793783682431</v>
      </c>
      <c r="K48" s="106">
        <v>8.2120001599250543</v>
      </c>
      <c r="L48" s="106">
        <v>-11.129808627157166</v>
      </c>
    </row>
    <row r="49" spans="1:12" ht="9.9499999999999993" customHeight="1" x14ac:dyDescent="0.2">
      <c r="A49" s="100"/>
      <c r="B49" s="109"/>
      <c r="C49" s="109"/>
      <c r="D49" s="109"/>
      <c r="E49" s="104"/>
      <c r="F49" s="104"/>
      <c r="G49" s="100"/>
      <c r="H49" s="106"/>
      <c r="I49" s="106"/>
      <c r="J49" s="106"/>
      <c r="K49" s="106"/>
      <c r="L49" s="106"/>
    </row>
    <row r="50" spans="1:12" ht="15" customHeight="1" x14ac:dyDescent="0.2">
      <c r="A50" s="32">
        <v>2023</v>
      </c>
      <c r="B50" s="33"/>
      <c r="C50" s="33"/>
      <c r="D50" s="33"/>
      <c r="E50" s="33"/>
      <c r="F50" s="33"/>
      <c r="G50" s="34"/>
      <c r="H50" s="34"/>
      <c r="I50" s="34"/>
      <c r="J50" s="34"/>
      <c r="K50" s="34"/>
      <c r="L50" s="34"/>
    </row>
    <row r="51" spans="1:12" ht="15" customHeight="1" x14ac:dyDescent="0.2">
      <c r="A51" s="100" t="s">
        <v>40</v>
      </c>
      <c r="B51" s="109">
        <v>112665.503447</v>
      </c>
      <c r="C51" s="109">
        <v>86053.172638000004</v>
      </c>
      <c r="D51" s="109">
        <v>94508.322193999993</v>
      </c>
      <c r="E51" s="109">
        <v>207173.825641</v>
      </c>
      <c r="F51" s="109">
        <v>18157.181253000002</v>
      </c>
      <c r="G51" s="100"/>
      <c r="H51" s="106">
        <f>(B51-B37)/B37*100</f>
        <v>1.4456095021984692</v>
      </c>
      <c r="I51" s="106">
        <v>-5.8513924601716258</v>
      </c>
      <c r="J51" s="106">
        <f t="shared" ref="J51:L55" si="9">(D51-D37)/D37*100</f>
        <v>1.8162064318111144</v>
      </c>
      <c r="K51" s="106">
        <f t="shared" si="9"/>
        <v>1.6143327950461817</v>
      </c>
      <c r="L51" s="106">
        <f t="shared" si="9"/>
        <v>-0.44059519117172868</v>
      </c>
    </row>
    <row r="52" spans="1:12" ht="15" customHeight="1" x14ac:dyDescent="0.2">
      <c r="A52" s="100" t="s">
        <v>41</v>
      </c>
      <c r="B52" s="109">
        <v>112682.12675900001</v>
      </c>
      <c r="C52" s="109">
        <v>87854.017988000007</v>
      </c>
      <c r="D52" s="109">
        <v>92702.965465000001</v>
      </c>
      <c r="E52" s="109">
        <v>205385.09222400002</v>
      </c>
      <c r="F52" s="109">
        <v>19979.161294000005</v>
      </c>
      <c r="G52" s="100"/>
      <c r="H52" s="106">
        <f>(B52-B38)/B38*100</f>
        <v>10.753099762787308</v>
      </c>
      <c r="I52" s="106">
        <f>(C52-C38)/C38*100</f>
        <v>4.7141835301644903</v>
      </c>
      <c r="J52" s="106">
        <f t="shared" si="9"/>
        <v>12.245758731059423</v>
      </c>
      <c r="K52" s="106">
        <f t="shared" si="9"/>
        <v>11.42188374183077</v>
      </c>
      <c r="L52" s="106">
        <f t="shared" si="9"/>
        <v>4.3164507077328222</v>
      </c>
    </row>
    <row r="53" spans="1:12" ht="15" customHeight="1" x14ac:dyDescent="0.2">
      <c r="A53" s="100" t="s">
        <v>42</v>
      </c>
      <c r="B53" s="109">
        <v>129744.831494</v>
      </c>
      <c r="C53" s="109">
        <v>102539.303879</v>
      </c>
      <c r="D53" s="109">
        <v>104468.65412200001</v>
      </c>
      <c r="E53" s="109">
        <v>234213.48561600002</v>
      </c>
      <c r="F53" s="109">
        <v>25276.177371999991</v>
      </c>
      <c r="G53" s="100"/>
      <c r="H53" s="106">
        <f>(B53-B39)/B39*100</f>
        <v>-1.3258112689929538</v>
      </c>
      <c r="I53" s="106">
        <f>(C53-C39)/C39*100</f>
        <v>-4.1064958906368227</v>
      </c>
      <c r="J53" s="106">
        <f t="shared" si="9"/>
        <v>-0.73677703636980418</v>
      </c>
      <c r="K53" s="106">
        <f t="shared" si="9"/>
        <v>-1.063944217661009</v>
      </c>
      <c r="L53" s="106">
        <f t="shared" si="9"/>
        <v>-3.6879605897799235</v>
      </c>
    </row>
    <row r="54" spans="1:12" ht="15" customHeight="1" x14ac:dyDescent="0.2">
      <c r="A54" s="100" t="s">
        <v>43</v>
      </c>
      <c r="B54" s="109">
        <v>105165.660262</v>
      </c>
      <c r="C54" s="109">
        <v>80176.111573999995</v>
      </c>
      <c r="D54" s="109">
        <v>93820.563188</v>
      </c>
      <c r="E54" s="109">
        <v>198986.22344999999</v>
      </c>
      <c r="F54" s="109">
        <v>11345.097074000005</v>
      </c>
      <c r="G54" s="100"/>
      <c r="H54" s="106">
        <f>(B54-B40)/B40*100</f>
        <v>-17.50604758530897</v>
      </c>
      <c r="I54" s="106">
        <f>(C54-C40)/C40*100</f>
        <v>-22.472055077434366</v>
      </c>
      <c r="J54" s="106">
        <f t="shared" si="9"/>
        <v>-9.8810422069961898</v>
      </c>
      <c r="K54" s="106">
        <f t="shared" si="9"/>
        <v>-14.078357154719933</v>
      </c>
      <c r="L54" s="106">
        <f t="shared" si="9"/>
        <v>-51.465669955107472</v>
      </c>
    </row>
    <row r="55" spans="1:12" ht="15" customHeight="1" x14ac:dyDescent="0.2">
      <c r="A55" s="100" t="s">
        <v>44</v>
      </c>
      <c r="B55" s="109">
        <v>119515.77106100001</v>
      </c>
      <c r="C55" s="109">
        <v>93622.857315999994</v>
      </c>
      <c r="D55" s="109">
        <v>104104.705103</v>
      </c>
      <c r="E55" s="109">
        <v>223620.47616399999</v>
      </c>
      <c r="F55" s="109">
        <v>15411.065958000007</v>
      </c>
      <c r="G55" s="100"/>
      <c r="H55" s="106">
        <f>(B55-B41)/B41*100</f>
        <v>-0.8905166415367255</v>
      </c>
      <c r="I55" s="106">
        <f>(C55-C41)/C41*100</f>
        <v>-2.7203431120761254</v>
      </c>
      <c r="J55" s="106">
        <f t="shared" si="9"/>
        <v>-3.4201577048163263</v>
      </c>
      <c r="K55" s="106">
        <f t="shared" si="9"/>
        <v>-2.0844575563365502</v>
      </c>
      <c r="L55" s="106">
        <f t="shared" si="9"/>
        <v>20.414917133773653</v>
      </c>
    </row>
    <row r="56" spans="1:12" ht="15" customHeight="1" x14ac:dyDescent="0.2">
      <c r="A56" s="100" t="s">
        <v>45</v>
      </c>
      <c r="B56" s="109">
        <v>123941.95875600001</v>
      </c>
      <c r="C56" s="109">
        <v>93760.989696000004</v>
      </c>
      <c r="D56" s="109">
        <v>94874.801835999999</v>
      </c>
      <c r="E56" s="109">
        <v>218816.76059200001</v>
      </c>
      <c r="F56" s="109">
        <v>29067.156920000009</v>
      </c>
      <c r="G56" s="100"/>
      <c r="H56" s="106">
        <f t="shared" ref="H56:H62" si="10">(B56-B42)/B42*100</f>
        <v>-14.093530413863679</v>
      </c>
      <c r="I56" s="106">
        <f t="shared" ref="I56:I62" si="11">(C56-C42)/C42*100</f>
        <v>-15.241667013986698</v>
      </c>
      <c r="J56" s="106">
        <f t="shared" ref="J56:J62" si="12">(D56-D42)/D42*100</f>
        <v>-21.651623231864534</v>
      </c>
      <c r="K56" s="106">
        <f t="shared" ref="K56:K62" si="13">(E56-E42)/E42*100</f>
        <v>-17.542449035683163</v>
      </c>
      <c r="L56" s="106">
        <f t="shared" ref="L56:L62" si="14">(F56-F42)/F42*100</f>
        <v>25.387010270152778</v>
      </c>
    </row>
    <row r="57" spans="1:12" ht="15" customHeight="1" x14ac:dyDescent="0.2">
      <c r="A57" s="100" t="s">
        <v>46</v>
      </c>
      <c r="B57" s="109">
        <v>116765.36466200001</v>
      </c>
      <c r="C57" s="109">
        <v>89039.854288000002</v>
      </c>
      <c r="D57" s="109">
        <v>99458.206325000006</v>
      </c>
      <c r="E57" s="109">
        <v>216223.57098700001</v>
      </c>
      <c r="F57" s="109">
        <v>17307.158337000001</v>
      </c>
      <c r="G57" s="100"/>
      <c r="H57" s="106">
        <f t="shared" si="10"/>
        <v>-13.072834143196932</v>
      </c>
      <c r="I57" s="106">
        <f t="shared" si="11"/>
        <v>-13.012266296150463</v>
      </c>
      <c r="J57" s="106">
        <f t="shared" si="12"/>
        <v>-16.059627230836103</v>
      </c>
      <c r="K57" s="106">
        <f t="shared" si="13"/>
        <v>-14.47266883232427</v>
      </c>
      <c r="L57" s="106">
        <f t="shared" si="14"/>
        <v>9.2707619039098468</v>
      </c>
    </row>
    <row r="58" spans="1:12" ht="15" customHeight="1" x14ac:dyDescent="0.2">
      <c r="A58" s="100" t="s">
        <v>47</v>
      </c>
      <c r="B58" s="109">
        <v>115180.797911</v>
      </c>
      <c r="C58" s="109">
        <v>92098.632293000002</v>
      </c>
      <c r="D58" s="109">
        <v>97850.425300000003</v>
      </c>
      <c r="E58" s="109">
        <v>213031.223211</v>
      </c>
      <c r="F58" s="109">
        <v>17330.372610999999</v>
      </c>
      <c r="G58" s="100"/>
      <c r="H58" s="106">
        <f t="shared" si="10"/>
        <v>-18.611004799392276</v>
      </c>
      <c r="I58" s="106">
        <f t="shared" si="11"/>
        <v>-13.653218186287875</v>
      </c>
      <c r="J58" s="106">
        <f t="shared" si="12"/>
        <v>-21.235312808179163</v>
      </c>
      <c r="K58" s="106">
        <f t="shared" si="13"/>
        <v>-19.837800748741696</v>
      </c>
      <c r="L58" s="106">
        <f t="shared" si="14"/>
        <v>0.24773344953314519</v>
      </c>
    </row>
    <row r="59" spans="1:12" ht="15" customHeight="1" x14ac:dyDescent="0.2">
      <c r="A59" s="100" t="s">
        <v>48</v>
      </c>
      <c r="B59" s="109">
        <v>124334.098167</v>
      </c>
      <c r="C59" s="109">
        <v>96724.631062999993</v>
      </c>
      <c r="D59" s="109">
        <v>99936.529322999995</v>
      </c>
      <c r="E59" s="109">
        <v>224270.62748999998</v>
      </c>
      <c r="F59" s="109">
        <v>24397.568844000009</v>
      </c>
      <c r="G59" s="100"/>
      <c r="H59" s="106">
        <f t="shared" si="10"/>
        <v>-13.80629060445033</v>
      </c>
      <c r="I59" s="106">
        <f t="shared" si="11"/>
        <v>-12.423899854732014</v>
      </c>
      <c r="J59" s="106">
        <f t="shared" si="12"/>
        <v>-11.096719787867524</v>
      </c>
      <c r="K59" s="106">
        <f t="shared" si="13"/>
        <v>-12.619569223646121</v>
      </c>
      <c r="L59" s="106">
        <f t="shared" si="14"/>
        <v>-23.372601935073945</v>
      </c>
    </row>
    <row r="60" spans="1:12" ht="15" customHeight="1" x14ac:dyDescent="0.2">
      <c r="A60" s="100" t="s">
        <v>49</v>
      </c>
      <c r="B60" s="109">
        <v>126151.698556</v>
      </c>
      <c r="C60" s="109">
        <v>96392.111992999999</v>
      </c>
      <c r="D60" s="109">
        <v>113187.27726800001</v>
      </c>
      <c r="E60" s="109">
        <v>239338.97582400002</v>
      </c>
      <c r="F60" s="109">
        <v>12964.421287999998</v>
      </c>
      <c r="G60" s="100"/>
      <c r="H60" s="106">
        <f t="shared" si="10"/>
        <v>-4.4140484186172984</v>
      </c>
      <c r="I60" s="106">
        <f t="shared" si="11"/>
        <v>-5.0814340459922294</v>
      </c>
      <c r="J60" s="106">
        <f t="shared" si="12"/>
        <v>-0.29146004675204013</v>
      </c>
      <c r="K60" s="106">
        <f t="shared" si="13"/>
        <v>-2.5077454883310177</v>
      </c>
      <c r="L60" s="106">
        <f t="shared" si="14"/>
        <v>-29.766776418907288</v>
      </c>
    </row>
    <row r="61" spans="1:12" ht="15" customHeight="1" x14ac:dyDescent="0.2">
      <c r="A61" s="100" t="s">
        <v>50</v>
      </c>
      <c r="B61" s="109">
        <v>121603.985323</v>
      </c>
      <c r="C61" s="109">
        <v>95539.674832000004</v>
      </c>
      <c r="D61" s="109">
        <v>109500.98892800001</v>
      </c>
      <c r="E61" s="109">
        <v>231104.97425100001</v>
      </c>
      <c r="F61" s="109">
        <v>12102.996394999995</v>
      </c>
      <c r="G61" s="100"/>
      <c r="H61" s="106">
        <f t="shared" si="10"/>
        <v>-6.2377122569443193</v>
      </c>
      <c r="I61" s="106">
        <f t="shared" si="11"/>
        <v>-7.7022948617497757</v>
      </c>
      <c r="J61" s="106">
        <f t="shared" si="12"/>
        <v>1.4927959780727462</v>
      </c>
      <c r="K61" s="106">
        <f t="shared" si="13"/>
        <v>-2.7271790185840734</v>
      </c>
      <c r="L61" s="106">
        <f t="shared" si="14"/>
        <v>-44.490614332522746</v>
      </c>
    </row>
    <row r="62" spans="1:12" ht="15" customHeight="1" x14ac:dyDescent="0.2">
      <c r="A62" s="100" t="s">
        <v>51</v>
      </c>
      <c r="B62" s="109">
        <v>118446.90796</v>
      </c>
      <c r="C62" s="109">
        <v>97263.367272000003</v>
      </c>
      <c r="D62" s="109">
        <v>106630.601597</v>
      </c>
      <c r="E62" s="109">
        <v>225077.50955700001</v>
      </c>
      <c r="F62" s="109">
        <v>11816.306362999996</v>
      </c>
      <c r="G62" s="100"/>
      <c r="H62" s="106">
        <f t="shared" si="10"/>
        <v>-9.999029238093172</v>
      </c>
      <c r="I62" s="106">
        <f t="shared" si="11"/>
        <v>-7.371873960373609</v>
      </c>
      <c r="J62" s="106">
        <f t="shared" si="12"/>
        <v>2.8992296004702189</v>
      </c>
      <c r="K62" s="106">
        <f t="shared" si="13"/>
        <v>-4.3169994094719168</v>
      </c>
      <c r="L62" s="106">
        <f t="shared" si="14"/>
        <v>-57.768766277644716</v>
      </c>
    </row>
    <row r="63" spans="1:12" ht="9.9499999999999993" customHeight="1" x14ac:dyDescent="0.2">
      <c r="A63" s="100"/>
      <c r="B63" s="109"/>
      <c r="C63" s="109"/>
      <c r="D63" s="109"/>
      <c r="E63" s="109"/>
      <c r="F63" s="109"/>
      <c r="G63" s="100"/>
      <c r="H63" s="100"/>
      <c r="I63" s="100"/>
      <c r="J63" s="100"/>
      <c r="K63" s="100"/>
      <c r="L63" s="100"/>
    </row>
    <row r="64" spans="1:12" ht="15" customHeight="1" x14ac:dyDescent="0.2">
      <c r="A64" s="32">
        <v>2024</v>
      </c>
      <c r="B64" s="33"/>
      <c r="C64" s="33"/>
      <c r="D64" s="33"/>
      <c r="E64" s="33"/>
      <c r="F64" s="33"/>
      <c r="G64" s="34"/>
      <c r="H64" s="34"/>
      <c r="I64" s="34"/>
      <c r="J64" s="34"/>
      <c r="K64" s="34"/>
      <c r="L64" s="34"/>
    </row>
    <row r="65" spans="1:12" ht="15" customHeight="1" x14ac:dyDescent="0.2">
      <c r="A65" s="100" t="s">
        <v>40</v>
      </c>
      <c r="B65" s="109">
        <v>122410.483788</v>
      </c>
      <c r="C65" s="109">
        <v>94704.829196999999</v>
      </c>
      <c r="D65" s="109">
        <v>112237.969</v>
      </c>
      <c r="E65" s="109">
        <v>234648.452788</v>
      </c>
      <c r="F65" s="109">
        <v>10172.514788</v>
      </c>
      <c r="G65" s="100"/>
      <c r="H65" s="106">
        <f t="shared" ref="H65:H69" si="15">(B65-B51)/B51*100</f>
        <v>8.6494801362017864</v>
      </c>
      <c r="I65" s="106">
        <f t="shared" ref="I65:L67" si="16">(C65-C51)/C51*100</f>
        <v>10.053849606910987</v>
      </c>
      <c r="J65" s="106">
        <f t="shared" si="16"/>
        <v>18.759878912680133</v>
      </c>
      <c r="K65" s="106">
        <f t="shared" si="16"/>
        <v>13.261630450658012</v>
      </c>
      <c r="L65" s="106">
        <f t="shared" si="16"/>
        <v>-43.975253392818026</v>
      </c>
    </row>
    <row r="66" spans="1:12" ht="15" customHeight="1" x14ac:dyDescent="0.2">
      <c r="A66" s="100" t="s">
        <v>41</v>
      </c>
      <c r="B66" s="109">
        <v>111356.905075</v>
      </c>
      <c r="C66" s="109">
        <v>91538.231578999999</v>
      </c>
      <c r="D66" s="109">
        <v>100116.365899</v>
      </c>
      <c r="E66" s="109">
        <v>211473.27097399998</v>
      </c>
      <c r="F66" s="109">
        <v>11240.539176000006</v>
      </c>
      <c r="G66" s="100"/>
      <c r="H66" s="106">
        <f t="shared" si="15"/>
        <v>-1.1760708837474594</v>
      </c>
      <c r="I66" s="106">
        <f t="shared" si="16"/>
        <v>4.1935629984541176</v>
      </c>
      <c r="J66" s="106">
        <f t="shared" si="16"/>
        <v>7.996939900265569</v>
      </c>
      <c r="K66" s="106">
        <f t="shared" si="16"/>
        <v>2.9642749062624207</v>
      </c>
      <c r="L66" s="106">
        <f t="shared" si="16"/>
        <v>-43.738683468281117</v>
      </c>
    </row>
    <row r="67" spans="1:12" ht="15" customHeight="1" x14ac:dyDescent="0.2">
      <c r="A67" s="100" t="s">
        <v>42</v>
      </c>
      <c r="B67" s="109">
        <v>128564.532464</v>
      </c>
      <c r="C67" s="109">
        <v>104122.92022499999</v>
      </c>
      <c r="D67" s="109">
        <v>115845.336043</v>
      </c>
      <c r="E67" s="109">
        <v>244409.86850700001</v>
      </c>
      <c r="F67" s="109">
        <v>12719.196421000001</v>
      </c>
      <c r="G67" s="100"/>
      <c r="H67" s="106">
        <f t="shared" si="15"/>
        <v>-0.90970793703992525</v>
      </c>
      <c r="I67" s="106">
        <f t="shared" si="16"/>
        <v>1.544399353314041</v>
      </c>
      <c r="J67" s="106">
        <f t="shared" si="16"/>
        <v>10.890043541399645</v>
      </c>
      <c r="K67" s="106">
        <f t="shared" si="16"/>
        <v>4.3534567892974616</v>
      </c>
      <c r="L67" s="106">
        <f t="shared" si="16"/>
        <v>-49.679113918982651</v>
      </c>
    </row>
    <row r="68" spans="1:12" ht="15" customHeight="1" x14ac:dyDescent="0.2">
      <c r="A68" s="100" t="s">
        <v>43</v>
      </c>
      <c r="B68" s="109">
        <v>114695.19450300001</v>
      </c>
      <c r="C68" s="109">
        <v>91715.557381000006</v>
      </c>
      <c r="D68" s="109">
        <v>106953.53694799999</v>
      </c>
      <c r="E68" s="109">
        <v>221648.731451</v>
      </c>
      <c r="F68" s="109">
        <v>7741.6575550000125</v>
      </c>
      <c r="G68" s="100"/>
      <c r="H68" s="106">
        <f t="shared" si="15"/>
        <v>9.0614504936868183</v>
      </c>
      <c r="I68" s="106">
        <f t="shared" ref="I68:I69" si="17">(C68-C54)/C54*100</f>
        <v>14.392623414206698</v>
      </c>
      <c r="J68" s="106">
        <f t="shared" ref="J68:J69" si="18">(D68-D54)/D54*100</f>
        <v>13.997969436277858</v>
      </c>
      <c r="K68" s="106">
        <f t="shared" ref="K68:K69" si="19">(E68-E54)/E54*100</f>
        <v>11.388983422108366</v>
      </c>
      <c r="L68" s="106">
        <f t="shared" ref="L68:L69" si="20">(F68-F54)/F54*100</f>
        <v>-31.762086260664379</v>
      </c>
    </row>
    <row r="69" spans="1:12" ht="15" customHeight="1" x14ac:dyDescent="0.2">
      <c r="A69" s="100" t="s">
        <v>44</v>
      </c>
      <c r="B69" s="109">
        <v>128037.443455</v>
      </c>
      <c r="C69" s="109">
        <v>105806.143476</v>
      </c>
      <c r="D69" s="109">
        <v>118082.517423</v>
      </c>
      <c r="E69" s="109">
        <v>246119.96087800001</v>
      </c>
      <c r="F69" s="109">
        <v>9954.926032000003</v>
      </c>
      <c r="G69" s="100"/>
      <c r="H69" s="106">
        <f t="shared" si="15"/>
        <v>7.1301655993589268</v>
      </c>
      <c r="I69" s="106">
        <f t="shared" si="17"/>
        <v>13.013153528180025</v>
      </c>
      <c r="J69" s="106">
        <f t="shared" si="18"/>
        <v>13.426686436670188</v>
      </c>
      <c r="K69" s="106">
        <f t="shared" si="19"/>
        <v>10.061459978959721</v>
      </c>
      <c r="L69" s="106">
        <f t="shared" si="20"/>
        <v>-35.404039804058321</v>
      </c>
    </row>
    <row r="70" spans="1:12" ht="15" customHeight="1" x14ac:dyDescent="0.2">
      <c r="A70" s="100" t="s">
        <v>45</v>
      </c>
      <c r="B70" s="109">
        <v>126016.519225</v>
      </c>
      <c r="C70" s="109">
        <v>100413.75307200001</v>
      </c>
      <c r="D70" s="109">
        <v>111740.28698200001</v>
      </c>
      <c r="E70" s="109">
        <v>237756.80620699999</v>
      </c>
      <c r="F70" s="109">
        <v>14276.232242999991</v>
      </c>
      <c r="G70" s="100"/>
      <c r="H70" s="106">
        <f t="shared" ref="H70:H74" si="21">(B70-B56)/B56*100</f>
        <v>1.6738161070086848</v>
      </c>
      <c r="I70" s="106">
        <f t="shared" ref="I70:I75" si="22">(C70-C56)/C56*100</f>
        <v>7.095449181552123</v>
      </c>
      <c r="J70" s="106">
        <f t="shared" ref="J70:J75" si="23">(D70-D56)/D56*100</f>
        <v>17.776569562857777</v>
      </c>
      <c r="K70" s="106">
        <f t="shared" ref="K70:K75" si="24">(E70-E56)/E56*100</f>
        <v>8.655664933416638</v>
      </c>
      <c r="L70" s="106">
        <f t="shared" ref="L70:L75" si="25">(F70-F56)/F56*100</f>
        <v>-50.885350492682491</v>
      </c>
    </row>
    <row r="71" spans="1:12" ht="15" customHeight="1" x14ac:dyDescent="0.2">
      <c r="A71" s="100" t="s">
        <v>46</v>
      </c>
      <c r="B71" s="109">
        <v>131116.95314299999</v>
      </c>
      <c r="C71" s="109">
        <v>105042.795679</v>
      </c>
      <c r="D71" s="109">
        <v>124715.52999900001</v>
      </c>
      <c r="E71" s="109">
        <v>255832.48314199998</v>
      </c>
      <c r="F71" s="109">
        <v>6401.4231439999858</v>
      </c>
      <c r="G71" s="100"/>
      <c r="H71" s="106">
        <f t="shared" si="21"/>
        <v>12.290963611121706</v>
      </c>
      <c r="I71" s="106">
        <f t="shared" si="22"/>
        <v>17.97278479279445</v>
      </c>
      <c r="J71" s="106">
        <f t="shared" si="23"/>
        <v>25.394911699358957</v>
      </c>
      <c r="K71" s="106">
        <f t="shared" si="24"/>
        <v>18.318498753025114</v>
      </c>
      <c r="L71" s="106">
        <f t="shared" si="25"/>
        <v>-63.012858498470294</v>
      </c>
    </row>
    <row r="72" spans="1:12" ht="15" customHeight="1" x14ac:dyDescent="0.2">
      <c r="A72" s="100" t="s">
        <v>47</v>
      </c>
      <c r="B72" s="109">
        <v>129003.53646800001</v>
      </c>
      <c r="C72" s="109">
        <v>106207.881335</v>
      </c>
      <c r="D72" s="109">
        <v>123489.842567</v>
      </c>
      <c r="E72" s="109">
        <v>252493.37903499999</v>
      </c>
      <c r="F72" s="109">
        <v>5513.693901000006</v>
      </c>
      <c r="G72" s="100"/>
      <c r="H72" s="106">
        <f t="shared" si="21"/>
        <v>12.000905365910739</v>
      </c>
      <c r="I72" s="106">
        <f t="shared" si="22"/>
        <v>15.319716146395344</v>
      </c>
      <c r="J72" s="106">
        <f t="shared" si="23"/>
        <v>26.202663083366279</v>
      </c>
      <c r="K72" s="106">
        <f t="shared" si="24"/>
        <v>18.524118309602951</v>
      </c>
      <c r="L72" s="106">
        <f t="shared" si="25"/>
        <v>-68.184793109985804</v>
      </c>
    </row>
    <row r="73" spans="1:12" ht="15" customHeight="1" x14ac:dyDescent="0.2">
      <c r="A73" s="100" t="s">
        <v>48</v>
      </c>
      <c r="B73" s="109">
        <v>123557.38505700001</v>
      </c>
      <c r="C73" s="109">
        <v>99924.215710000004</v>
      </c>
      <c r="D73" s="109">
        <v>110790.02170500001</v>
      </c>
      <c r="E73" s="109">
        <v>234347.406762</v>
      </c>
      <c r="F73" s="109">
        <v>12767.363352</v>
      </c>
      <c r="G73" s="100"/>
      <c r="H73" s="106">
        <f t="shared" si="21"/>
        <v>-0.62469839042605246</v>
      </c>
      <c r="I73" s="106">
        <f t="shared" si="22"/>
        <v>3.3079316114589403</v>
      </c>
      <c r="J73" s="106">
        <f t="shared" si="23"/>
        <v>10.860385542228475</v>
      </c>
      <c r="K73" s="106">
        <f t="shared" si="24"/>
        <v>4.4931337575400185</v>
      </c>
      <c r="L73" s="106">
        <f t="shared" si="25"/>
        <v>-47.669526280935884</v>
      </c>
    </row>
    <row r="74" spans="1:12" ht="15" customHeight="1" x14ac:dyDescent="0.2">
      <c r="A74" s="100" t="s">
        <v>49</v>
      </c>
      <c r="B74" s="109">
        <v>128138.741607</v>
      </c>
      <c r="C74" s="109">
        <v>99443.173005999997</v>
      </c>
      <c r="D74" s="109">
        <v>116269.33665899999</v>
      </c>
      <c r="E74" s="109">
        <v>244408.078266</v>
      </c>
      <c r="F74" s="109">
        <v>11869.40494800001</v>
      </c>
      <c r="G74" s="100"/>
      <c r="H74" s="106">
        <f t="shared" si="21"/>
        <v>1.5751219157131937</v>
      </c>
      <c r="I74" s="106">
        <f t="shared" si="22"/>
        <v>3.1652600507617956</v>
      </c>
      <c r="J74" s="106">
        <f t="shared" si="23"/>
        <v>2.7229733459374761</v>
      </c>
      <c r="K74" s="106">
        <f t="shared" si="24"/>
        <v>2.1179594441515377</v>
      </c>
      <c r="L74" s="106">
        <f t="shared" si="25"/>
        <v>-8.4463187031228752</v>
      </c>
    </row>
    <row r="75" spans="1:12" ht="15" customHeight="1" x14ac:dyDescent="0.2">
      <c r="A75" s="100" t="s">
        <v>50</v>
      </c>
      <c r="B75" s="109">
        <v>126309.940934</v>
      </c>
      <c r="C75" s="109">
        <v>105107.580717</v>
      </c>
      <c r="D75" s="109">
        <v>111259.49768099999</v>
      </c>
      <c r="E75" s="109">
        <v>237569.43861499999</v>
      </c>
      <c r="F75" s="109">
        <v>15050.443253000005</v>
      </c>
      <c r="G75" s="100"/>
      <c r="H75" s="106">
        <f>(B75-B61)/B61*100</f>
        <v>3.86990245303245</v>
      </c>
      <c r="I75" s="106">
        <f t="shared" si="22"/>
        <v>10.014589124177478</v>
      </c>
      <c r="J75" s="106">
        <f t="shared" si="23"/>
        <v>1.6059295630254595</v>
      </c>
      <c r="K75" s="106">
        <f t="shared" si="24"/>
        <v>2.797198279678315</v>
      </c>
      <c r="L75" s="106">
        <f t="shared" si="25"/>
        <v>24.353034255365582</v>
      </c>
    </row>
    <row r="76" spans="1:12" ht="15" customHeight="1" x14ac:dyDescent="0.2">
      <c r="A76" s="100" t="s">
        <v>51</v>
      </c>
      <c r="B76" s="109">
        <v>138475.767192</v>
      </c>
      <c r="C76" s="109">
        <v>110200.20293499999</v>
      </c>
      <c r="D76" s="109">
        <v>119342.14599800001</v>
      </c>
      <c r="E76" s="109">
        <v>257817.91318999999</v>
      </c>
      <c r="F76" s="109">
        <v>19133.621193999992</v>
      </c>
      <c r="G76" s="100"/>
      <c r="H76" s="106">
        <f>(B76-B62)/B62*100</f>
        <v>16.909566975580173</v>
      </c>
      <c r="I76" s="106">
        <f t="shared" ref="I76" si="26">(C76-C62)/C62*100</f>
        <v>13.300830544784381</v>
      </c>
      <c r="J76" s="106">
        <f t="shared" ref="J76" si="27">(D76-D62)/D62*100</f>
        <v>11.921103520584133</v>
      </c>
      <c r="K76" s="106">
        <f t="shared" ref="K76" si="28">(E76-E62)/E62*100</f>
        <v>14.546279500532949</v>
      </c>
      <c r="L76" s="106">
        <f t="shared" ref="L76" si="29">(F76-F62)/F62*100</f>
        <v>61.925567992316608</v>
      </c>
    </row>
    <row r="77" spans="1:12" ht="15" customHeight="1" x14ac:dyDescent="0.2">
      <c r="A77" s="100"/>
      <c r="B77" s="109"/>
      <c r="C77" s="109"/>
      <c r="D77" s="109"/>
      <c r="E77" s="109"/>
      <c r="F77" s="109"/>
      <c r="G77" s="100"/>
      <c r="H77" s="106"/>
      <c r="I77" s="106"/>
      <c r="J77" s="106"/>
      <c r="K77" s="106"/>
      <c r="L77" s="106"/>
    </row>
    <row r="78" spans="1:12" ht="15" customHeight="1" x14ac:dyDescent="0.2">
      <c r="A78" s="32">
        <v>2025</v>
      </c>
      <c r="B78" s="33"/>
      <c r="C78" s="33"/>
      <c r="D78" s="33"/>
      <c r="E78" s="33"/>
      <c r="F78" s="33"/>
      <c r="G78" s="34"/>
      <c r="H78" s="34"/>
      <c r="I78" s="34"/>
      <c r="J78" s="34"/>
      <c r="K78" s="34"/>
      <c r="L78" s="34"/>
    </row>
    <row r="79" spans="1:12" ht="15" customHeight="1" x14ac:dyDescent="0.2">
      <c r="A79" s="100" t="s">
        <v>40</v>
      </c>
      <c r="B79" s="109">
        <v>122814.047068</v>
      </c>
      <c r="C79" s="109">
        <v>97545.887648000004</v>
      </c>
      <c r="D79" s="109">
        <v>119155.121782</v>
      </c>
      <c r="E79" s="109">
        <v>241969.16885000002</v>
      </c>
      <c r="F79" s="109">
        <v>3658.9252859999979</v>
      </c>
      <c r="G79" s="100"/>
      <c r="H79" s="106">
        <f>(B79-B65)/B65*100</f>
        <v>0.32968032435761335</v>
      </c>
      <c r="I79" s="106">
        <f t="shared" ref="I79:L80" si="30">(C79-C65)/C65*100</f>
        <v>2.9999087428690507</v>
      </c>
      <c r="J79" s="106">
        <f t="shared" si="30"/>
        <v>6.162934739134494</v>
      </c>
      <c r="K79" s="106">
        <f t="shared" si="30"/>
        <v>3.1198654732294937</v>
      </c>
      <c r="L79" s="106">
        <f t="shared" si="30"/>
        <v>-64.031261076993019</v>
      </c>
    </row>
    <row r="80" spans="1:12" ht="15" customHeight="1" x14ac:dyDescent="0.2">
      <c r="A80" s="100" t="s">
        <v>41</v>
      </c>
      <c r="B80" s="109">
        <v>118241.86837900001</v>
      </c>
      <c r="C80" s="109">
        <v>96898.637740999999</v>
      </c>
      <c r="D80" s="109">
        <v>105624.93919999999</v>
      </c>
      <c r="E80" s="109">
        <v>223866.80757900001</v>
      </c>
      <c r="F80" s="109">
        <v>12616.929179000013</v>
      </c>
      <c r="G80" s="100"/>
      <c r="H80" s="106">
        <f>(B80-B66)/B66*100</f>
        <v>6.1827897420127762</v>
      </c>
      <c r="I80" s="106">
        <f t="shared" si="30"/>
        <v>5.8559206022827981</v>
      </c>
      <c r="J80" s="106">
        <f t="shared" si="30"/>
        <v>5.5021706506578454</v>
      </c>
      <c r="K80" s="106">
        <f t="shared" si="30"/>
        <v>5.860568831189914</v>
      </c>
      <c r="L80" s="106">
        <f t="shared" si="30"/>
        <v>12.24487528088312</v>
      </c>
    </row>
    <row r="81" spans="1:12" ht="15" customHeight="1" x14ac:dyDescent="0.2">
      <c r="A81" s="100" t="s">
        <v>42</v>
      </c>
      <c r="B81" s="109">
        <v>137303.57200700001</v>
      </c>
      <c r="C81" s="109">
        <v>109893.863409</v>
      </c>
      <c r="D81" s="109">
        <v>112534.811159</v>
      </c>
      <c r="E81" s="109">
        <v>249838.38316600001</v>
      </c>
      <c r="F81" s="109">
        <v>24768.760848000005</v>
      </c>
      <c r="G81" s="100"/>
      <c r="H81" s="106">
        <f>(B81-B67)/B67*100</f>
        <v>6.7973953434218481</v>
      </c>
      <c r="I81" s="106">
        <f t="shared" ref="I81:I82" si="31">(C81-C67)/C67*100</f>
        <v>5.5424330892079565</v>
      </c>
      <c r="J81" s="106">
        <f t="shared" ref="J81:J82" si="32">(D81-D67)/D67*100</f>
        <v>-2.8577109766172915</v>
      </c>
      <c r="K81" s="106">
        <f t="shared" ref="K81:K82" si="33">(E81-E67)/E67*100</f>
        <v>2.221070160612002</v>
      </c>
      <c r="L81" s="106">
        <f t="shared" ref="L81:L82" si="34">(F81-F67)/F67*100</f>
        <v>94.73526493470608</v>
      </c>
    </row>
    <row r="82" spans="1:12" ht="15" customHeight="1" x14ac:dyDescent="0.2">
      <c r="A82" s="100" t="s">
        <v>43</v>
      </c>
      <c r="B82" s="109">
        <v>133561.153674</v>
      </c>
      <c r="C82" s="109">
        <v>100021.199939</v>
      </c>
      <c r="D82" s="109">
        <v>128374.238104</v>
      </c>
      <c r="E82" s="109">
        <v>261935.39177799999</v>
      </c>
      <c r="F82" s="109">
        <v>5186.9155699999974</v>
      </c>
      <c r="G82" s="100"/>
      <c r="H82" s="106">
        <f t="shared" ref="H82" si="35">(B82-B68)/B68*100</f>
        <v>16.448779090310126</v>
      </c>
      <c r="I82" s="106">
        <f t="shared" si="31"/>
        <v>9.0558709941620066</v>
      </c>
      <c r="J82" s="106">
        <f t="shared" si="32"/>
        <v>20.028043734930051</v>
      </c>
      <c r="K82" s="106">
        <f t="shared" si="33"/>
        <v>18.175903856190661</v>
      </c>
      <c r="L82" s="106">
        <f t="shared" si="34"/>
        <v>-32.999935309073628</v>
      </c>
    </row>
  </sheetData>
  <mergeCells count="2">
    <mergeCell ref="B3:F3"/>
    <mergeCell ref="H3:L3"/>
  </mergeCells>
  <phoneticPr fontId="42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5" fitToWidth="0" fitToHeight="0" orientation="portrait" r:id="rId1"/>
  <rowBreaks count="1" manualBreakCount="1">
    <brk id="4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7"/>
  <sheetViews>
    <sheetView view="pageBreakPreview" zoomScaleNormal="100" zoomScaleSheetLayoutView="100" workbookViewId="0">
      <selection activeCell="B46" sqref="B46:B75"/>
    </sheetView>
  </sheetViews>
  <sheetFormatPr defaultColWidth="9.140625" defaultRowHeight="12" x14ac:dyDescent="0.2"/>
  <cols>
    <col min="1" max="1" width="5.42578125" style="1" customWidth="1"/>
    <col min="2" max="2" width="23.140625" style="1" bestFit="1" customWidth="1"/>
    <col min="3" max="5" width="10" style="1" bestFit="1" customWidth="1"/>
    <col min="6" max="6" width="6.7109375" style="1" bestFit="1" customWidth="1"/>
    <col min="7" max="7" width="12.7109375" style="1" bestFit="1" customWidth="1"/>
    <col min="8" max="8" width="9" style="1" bestFit="1" customWidth="1"/>
    <col min="9" max="9" width="0.85546875" style="1" customWidth="1"/>
    <col min="10" max="11" width="10" style="1" bestFit="1" customWidth="1"/>
    <col min="12" max="12" width="8.140625" style="1" customWidth="1"/>
    <col min="13" max="16384" width="9.140625" style="1"/>
  </cols>
  <sheetData>
    <row r="1" spans="1:12" ht="12.75" x14ac:dyDescent="0.2">
      <c r="A1" s="94" t="s">
        <v>124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x14ac:dyDescent="0.2">
      <c r="A2" s="41"/>
      <c r="B2" s="11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x14ac:dyDescent="0.2">
      <c r="A3" s="12"/>
      <c r="B3" s="13"/>
      <c r="C3" s="147" t="s">
        <v>121</v>
      </c>
      <c r="D3" s="147"/>
      <c r="E3" s="147"/>
      <c r="F3" s="13"/>
      <c r="G3" s="148" t="s">
        <v>106</v>
      </c>
      <c r="H3" s="148"/>
      <c r="I3" s="14"/>
      <c r="J3" s="147" t="s">
        <v>121</v>
      </c>
      <c r="K3" s="147"/>
      <c r="L3" s="147"/>
    </row>
    <row r="4" spans="1:12" ht="24" x14ac:dyDescent="0.2">
      <c r="A4" s="15" t="s">
        <v>119</v>
      </c>
      <c r="B4" s="16" t="s">
        <v>1</v>
      </c>
      <c r="C4" s="17" t="s">
        <v>180</v>
      </c>
      <c r="D4" s="17" t="s">
        <v>177</v>
      </c>
      <c r="E4" s="17" t="s">
        <v>181</v>
      </c>
      <c r="F4" s="18" t="s">
        <v>116</v>
      </c>
      <c r="G4" s="19" t="s">
        <v>128</v>
      </c>
      <c r="H4" s="20" t="s">
        <v>2</v>
      </c>
      <c r="I4" s="20"/>
      <c r="J4" s="17" t="s">
        <v>182</v>
      </c>
      <c r="K4" s="17" t="s">
        <v>183</v>
      </c>
      <c r="L4" s="18" t="s">
        <v>116</v>
      </c>
    </row>
    <row r="5" spans="1:12" ht="15" customHeight="1" x14ac:dyDescent="0.2">
      <c r="A5" s="81"/>
      <c r="B5" s="82" t="s">
        <v>34</v>
      </c>
      <c r="C5" s="83">
        <v>114695.19450300006</v>
      </c>
      <c r="D5" s="83">
        <v>137303.57200699998</v>
      </c>
      <c r="E5" s="83">
        <v>133561.15367400003</v>
      </c>
      <c r="F5" s="84">
        <f>E5/E$5*100</f>
        <v>100</v>
      </c>
      <c r="G5" s="85">
        <f>E5-C5</f>
        <v>18865.959170999966</v>
      </c>
      <c r="H5" s="85">
        <f t="shared" ref="H5" si="0">(G5/C5)*100</f>
        <v>16.448779090310094</v>
      </c>
      <c r="I5" s="86"/>
      <c r="J5" s="83">
        <v>477027.11583000002</v>
      </c>
      <c r="K5" s="83">
        <v>511920.64112799993</v>
      </c>
      <c r="L5" s="84">
        <f>K5/K$5*100</f>
        <v>100</v>
      </c>
    </row>
    <row r="6" spans="1:12" ht="6" customHeight="1" x14ac:dyDescent="0.2">
      <c r="A6" s="112"/>
      <c r="B6" s="113"/>
      <c r="C6" s="114"/>
      <c r="D6" s="114"/>
      <c r="E6" s="114"/>
      <c r="F6" s="115"/>
      <c r="G6" s="116"/>
      <c r="H6" s="117"/>
      <c r="I6" s="117"/>
      <c r="J6" s="114"/>
      <c r="K6" s="114"/>
      <c r="L6" s="115"/>
    </row>
    <row r="7" spans="1:12" x14ac:dyDescent="0.2">
      <c r="A7" s="69" t="s">
        <v>3</v>
      </c>
      <c r="B7" s="41" t="s">
        <v>135</v>
      </c>
      <c r="C7" s="43">
        <v>18230.746205000007</v>
      </c>
      <c r="D7" s="43">
        <v>21153.380183000001</v>
      </c>
      <c r="E7" s="43">
        <v>22988.792838000005</v>
      </c>
      <c r="F7" s="57">
        <f>E7/E$5*100</f>
        <v>17.212184984648847</v>
      </c>
      <c r="G7" s="118">
        <f>E7-C7</f>
        <v>4758.0466329999981</v>
      </c>
      <c r="H7" s="118">
        <f t="shared" ref="H7" si="1">(G7/C7)*100</f>
        <v>26.099022933548628</v>
      </c>
      <c r="I7" s="59"/>
      <c r="J7" s="43">
        <v>70608.317540999997</v>
      </c>
      <c r="K7" s="43">
        <v>83341.329677000045</v>
      </c>
      <c r="L7" s="57">
        <f>K7/K$5*100</f>
        <v>16.280126836331551</v>
      </c>
    </row>
    <row r="8" spans="1:12" x14ac:dyDescent="0.2">
      <c r="A8" s="69" t="s">
        <v>4</v>
      </c>
      <c r="B8" s="41" t="s">
        <v>137</v>
      </c>
      <c r="C8" s="43">
        <v>13203.816454999993</v>
      </c>
      <c r="D8" s="43">
        <v>22660.667509000003</v>
      </c>
      <c r="E8" s="43">
        <v>19222.774506000002</v>
      </c>
      <c r="F8" s="57">
        <f t="shared" ref="F8:F36" si="2">E8/E$5*100</f>
        <v>14.392489116198796</v>
      </c>
      <c r="G8" s="118">
        <f t="shared" ref="G8:G36" si="3">E8-C8</f>
        <v>6018.9580510000087</v>
      </c>
      <c r="H8" s="118">
        <f t="shared" ref="H8:H36" si="4">(G8/C8)*100</f>
        <v>45.584987276317094</v>
      </c>
      <c r="I8" s="59"/>
      <c r="J8" s="43">
        <v>55275.124363999974</v>
      </c>
      <c r="K8" s="43">
        <v>76638.047656000024</v>
      </c>
      <c r="L8" s="57">
        <f t="shared" ref="L8:L36" si="5">K8/K$5*100</f>
        <v>14.970689106641737</v>
      </c>
    </row>
    <row r="9" spans="1:12" x14ac:dyDescent="0.2">
      <c r="A9" s="69" t="s">
        <v>5</v>
      </c>
      <c r="B9" s="41" t="s">
        <v>136</v>
      </c>
      <c r="C9" s="43">
        <v>14103.750733999997</v>
      </c>
      <c r="D9" s="43">
        <v>16120.049996</v>
      </c>
      <c r="E9" s="43">
        <v>14404.140715000001</v>
      </c>
      <c r="F9" s="57">
        <f t="shared" si="2"/>
        <v>10.784678268172234</v>
      </c>
      <c r="G9" s="118">
        <f t="shared" si="3"/>
        <v>300.3899810000039</v>
      </c>
      <c r="H9" s="118">
        <f t="shared" si="4"/>
        <v>2.1298588344719671</v>
      </c>
      <c r="I9" s="59"/>
      <c r="J9" s="43">
        <v>58603.624771999996</v>
      </c>
      <c r="K9" s="43">
        <v>56984.102325000022</v>
      </c>
      <c r="L9" s="57">
        <f t="shared" si="5"/>
        <v>11.131432832916733</v>
      </c>
    </row>
    <row r="10" spans="1:12" x14ac:dyDescent="0.2">
      <c r="A10" s="69" t="s">
        <v>6</v>
      </c>
      <c r="B10" s="41" t="s">
        <v>171</v>
      </c>
      <c r="C10" s="43">
        <v>8970.0100260000036</v>
      </c>
      <c r="D10" s="43">
        <v>10804.568393000001</v>
      </c>
      <c r="E10" s="43">
        <v>9492.2697799999987</v>
      </c>
      <c r="F10" s="57">
        <f t="shared" si="2"/>
        <v>7.1070588407532096</v>
      </c>
      <c r="G10" s="118">
        <f t="shared" si="3"/>
        <v>522.25975399999516</v>
      </c>
      <c r="H10" s="118">
        <f t="shared" si="4"/>
        <v>5.8222872938402555</v>
      </c>
      <c r="I10" s="59"/>
      <c r="J10" s="43">
        <v>37551.077955000001</v>
      </c>
      <c r="K10" s="43">
        <v>39448.011918000011</v>
      </c>
      <c r="L10" s="57">
        <f t="shared" si="5"/>
        <v>7.7058842228118873</v>
      </c>
    </row>
    <row r="11" spans="1:12" x14ac:dyDescent="0.2">
      <c r="A11" s="69" t="s">
        <v>7</v>
      </c>
      <c r="B11" s="41" t="s">
        <v>138</v>
      </c>
      <c r="C11" s="43">
        <v>7469.536336000001</v>
      </c>
      <c r="D11" s="43">
        <v>9298.2550389999979</v>
      </c>
      <c r="E11" s="43">
        <v>7325.8269249999994</v>
      </c>
      <c r="F11" s="57">
        <f t="shared" si="2"/>
        <v>5.4849982374973276</v>
      </c>
      <c r="G11" s="118">
        <f t="shared" si="3"/>
        <v>-143.70941100000164</v>
      </c>
      <c r="H11" s="118">
        <f t="shared" si="4"/>
        <v>-1.923940182302657</v>
      </c>
      <c r="I11" s="59"/>
      <c r="J11" s="43">
        <v>26417.835916</v>
      </c>
      <c r="K11" s="43">
        <v>30773.823174000001</v>
      </c>
      <c r="L11" s="57">
        <f t="shared" si="5"/>
        <v>6.0114440992632989</v>
      </c>
    </row>
    <row r="12" spans="1:12" x14ac:dyDescent="0.2">
      <c r="A12" s="69" t="s">
        <v>8</v>
      </c>
      <c r="B12" s="41" t="s">
        <v>139</v>
      </c>
      <c r="C12" s="43">
        <v>5747.2829910000019</v>
      </c>
      <c r="D12" s="43">
        <v>7210.5755679999966</v>
      </c>
      <c r="E12" s="43">
        <v>6138.7367739999972</v>
      </c>
      <c r="F12" s="57">
        <f t="shared" si="2"/>
        <v>4.5961992728691197</v>
      </c>
      <c r="G12" s="118">
        <f t="shared" si="3"/>
        <v>391.45378299999538</v>
      </c>
      <c r="H12" s="118">
        <f t="shared" si="4"/>
        <v>6.8111102865996891</v>
      </c>
      <c r="I12" s="59"/>
      <c r="J12" s="43">
        <v>29594.322032999989</v>
      </c>
      <c r="K12" s="43">
        <v>27342.224646999999</v>
      </c>
      <c r="L12" s="57">
        <f t="shared" si="5"/>
        <v>5.3411061110472762</v>
      </c>
    </row>
    <row r="13" spans="1:12" x14ac:dyDescent="0.2">
      <c r="A13" s="69" t="s">
        <v>9</v>
      </c>
      <c r="B13" s="41" t="s">
        <v>146</v>
      </c>
      <c r="C13" s="43">
        <v>4989.0992500000029</v>
      </c>
      <c r="D13" s="43">
        <v>6937.8534439999994</v>
      </c>
      <c r="E13" s="43">
        <v>7220.2745679999989</v>
      </c>
      <c r="F13" s="57">
        <f t="shared" si="2"/>
        <v>5.4059690032503438</v>
      </c>
      <c r="G13" s="118">
        <f t="shared" si="3"/>
        <v>2231.175317999996</v>
      </c>
      <c r="H13" s="118">
        <f t="shared" si="4"/>
        <v>44.721004858742681</v>
      </c>
      <c r="I13" s="59"/>
      <c r="J13" s="43">
        <v>19393.436377000016</v>
      </c>
      <c r="K13" s="43">
        <v>24738.513485999993</v>
      </c>
      <c r="L13" s="57">
        <f t="shared" si="5"/>
        <v>4.8324899405285766</v>
      </c>
    </row>
    <row r="14" spans="1:12" x14ac:dyDescent="0.2">
      <c r="A14" s="69" t="s">
        <v>10</v>
      </c>
      <c r="B14" s="41" t="s">
        <v>140</v>
      </c>
      <c r="C14" s="43">
        <v>4830.3956199999975</v>
      </c>
      <c r="D14" s="43">
        <v>5547.1264289999981</v>
      </c>
      <c r="E14" s="43">
        <v>5789.7381569999998</v>
      </c>
      <c r="F14" s="57">
        <f t="shared" si="2"/>
        <v>4.3348967852821652</v>
      </c>
      <c r="G14" s="118">
        <f t="shared" si="3"/>
        <v>959.34253700000227</v>
      </c>
      <c r="H14" s="118">
        <f t="shared" si="4"/>
        <v>19.860537572282801</v>
      </c>
      <c r="I14" s="59"/>
      <c r="J14" s="43">
        <v>19215.841575000002</v>
      </c>
      <c r="K14" s="43">
        <v>21121.503323000001</v>
      </c>
      <c r="L14" s="57">
        <f t="shared" si="5"/>
        <v>4.1259331283183815</v>
      </c>
    </row>
    <row r="15" spans="1:12" x14ac:dyDescent="0.2">
      <c r="A15" s="69" t="s">
        <v>11</v>
      </c>
      <c r="B15" s="41" t="s">
        <v>143</v>
      </c>
      <c r="C15" s="43">
        <v>3623.0501109999977</v>
      </c>
      <c r="D15" s="43">
        <v>3691.1179909999996</v>
      </c>
      <c r="E15" s="43">
        <v>4244.5222689999982</v>
      </c>
      <c r="F15" s="57">
        <f t="shared" si="2"/>
        <v>3.1779616694238446</v>
      </c>
      <c r="G15" s="118">
        <f t="shared" si="3"/>
        <v>621.47215800000049</v>
      </c>
      <c r="H15" s="118">
        <f t="shared" si="4"/>
        <v>17.153286290828255</v>
      </c>
      <c r="I15" s="59"/>
      <c r="J15" s="43">
        <v>18173.123834000002</v>
      </c>
      <c r="K15" s="43">
        <v>16748.109613000001</v>
      </c>
      <c r="L15" s="57">
        <f t="shared" si="5"/>
        <v>3.2716222530304901</v>
      </c>
    </row>
    <row r="16" spans="1:12" x14ac:dyDescent="0.2">
      <c r="A16" s="69" t="s">
        <v>12</v>
      </c>
      <c r="B16" s="41" t="s">
        <v>144</v>
      </c>
      <c r="C16" s="43">
        <v>4159.2797200000005</v>
      </c>
      <c r="D16" s="43">
        <v>4230.2003680000007</v>
      </c>
      <c r="E16" s="43">
        <v>4561.6346789999989</v>
      </c>
      <c r="F16" s="57">
        <f t="shared" si="2"/>
        <v>3.4153902938980076</v>
      </c>
      <c r="G16" s="118">
        <f t="shared" si="3"/>
        <v>402.35495899999842</v>
      </c>
      <c r="H16" s="118">
        <f t="shared" si="4"/>
        <v>9.6736691467338574</v>
      </c>
      <c r="I16" s="59"/>
      <c r="J16" s="43">
        <v>20101.273023000012</v>
      </c>
      <c r="K16" s="43">
        <v>15969.985348000004</v>
      </c>
      <c r="L16" s="57">
        <f t="shared" si="5"/>
        <v>3.1196212977094806</v>
      </c>
    </row>
    <row r="17" spans="1:12" x14ac:dyDescent="0.2">
      <c r="A17" s="69" t="s">
        <v>13</v>
      </c>
      <c r="B17" s="41" t="s">
        <v>141</v>
      </c>
      <c r="C17" s="43">
        <v>3988.5786230000008</v>
      </c>
      <c r="D17" s="43">
        <v>4327.4288419999993</v>
      </c>
      <c r="E17" s="43">
        <v>4068.8108240000001</v>
      </c>
      <c r="F17" s="57">
        <f t="shared" si="2"/>
        <v>3.0464028739458726</v>
      </c>
      <c r="G17" s="118">
        <f t="shared" si="3"/>
        <v>80.23220099999935</v>
      </c>
      <c r="H17" s="118">
        <f t="shared" si="4"/>
        <v>2.011548688982665</v>
      </c>
      <c r="I17" s="59"/>
      <c r="J17" s="43">
        <v>18041.915473999994</v>
      </c>
      <c r="K17" s="43">
        <v>15862.922719999997</v>
      </c>
      <c r="L17" s="57">
        <f t="shared" si="5"/>
        <v>3.0987073865680781</v>
      </c>
    </row>
    <row r="18" spans="1:12" x14ac:dyDescent="0.2">
      <c r="A18" s="69" t="s">
        <v>14</v>
      </c>
      <c r="B18" s="41" t="s">
        <v>145</v>
      </c>
      <c r="C18" s="43">
        <v>3816.1597670000001</v>
      </c>
      <c r="D18" s="43">
        <v>4241.3231229999992</v>
      </c>
      <c r="E18" s="43">
        <v>4049.5985550000014</v>
      </c>
      <c r="F18" s="57">
        <f t="shared" si="2"/>
        <v>3.0320182505194437</v>
      </c>
      <c r="G18" s="118">
        <f t="shared" si="3"/>
        <v>233.4387880000013</v>
      </c>
      <c r="H18" s="118">
        <f t="shared" si="4"/>
        <v>6.1171125490774374</v>
      </c>
      <c r="I18" s="118"/>
      <c r="J18" s="43">
        <v>16968.743136000001</v>
      </c>
      <c r="K18" s="43">
        <v>15805.925483999994</v>
      </c>
      <c r="L18" s="57">
        <f t="shared" si="5"/>
        <v>3.087573388166605</v>
      </c>
    </row>
    <row r="19" spans="1:12" x14ac:dyDescent="0.2">
      <c r="A19" s="69" t="s">
        <v>15</v>
      </c>
      <c r="B19" s="41" t="s">
        <v>142</v>
      </c>
      <c r="C19" s="43">
        <v>3480.677638000001</v>
      </c>
      <c r="D19" s="43">
        <v>3741.3288690000013</v>
      </c>
      <c r="E19" s="43">
        <v>4115.2221140000011</v>
      </c>
      <c r="F19" s="57">
        <f t="shared" si="2"/>
        <v>3.0811519673186978</v>
      </c>
      <c r="G19" s="118">
        <f t="shared" si="3"/>
        <v>634.54447600000003</v>
      </c>
      <c r="H19" s="118">
        <f t="shared" si="4"/>
        <v>18.230486761325292</v>
      </c>
      <c r="I19" s="59"/>
      <c r="J19" s="43">
        <v>15839.792070000003</v>
      </c>
      <c r="K19" s="43">
        <v>15269.952682000005</v>
      </c>
      <c r="L19" s="57">
        <f t="shared" si="5"/>
        <v>2.982874972252179</v>
      </c>
    </row>
    <row r="20" spans="1:12" x14ac:dyDescent="0.2">
      <c r="A20" s="69" t="s">
        <v>16</v>
      </c>
      <c r="B20" s="41" t="s">
        <v>147</v>
      </c>
      <c r="C20" s="43">
        <v>2534.5335600000008</v>
      </c>
      <c r="D20" s="43">
        <v>2398.6821579999987</v>
      </c>
      <c r="E20" s="43">
        <v>2324.9791869999999</v>
      </c>
      <c r="F20" s="57">
        <f t="shared" si="2"/>
        <v>1.7407600361665616</v>
      </c>
      <c r="G20" s="118">
        <f t="shared" si="3"/>
        <v>-209.55437300000085</v>
      </c>
      <c r="H20" s="118">
        <f t="shared" si="4"/>
        <v>-8.2679660000241135</v>
      </c>
      <c r="I20" s="59"/>
      <c r="J20" s="43">
        <v>8728.766730000003</v>
      </c>
      <c r="K20" s="43">
        <v>8894.978994000001</v>
      </c>
      <c r="L20" s="57">
        <f t="shared" si="5"/>
        <v>1.737569904272704</v>
      </c>
    </row>
    <row r="21" spans="1:12" x14ac:dyDescent="0.2">
      <c r="A21" s="69" t="s">
        <v>17</v>
      </c>
      <c r="B21" s="41" t="s">
        <v>148</v>
      </c>
      <c r="C21" s="43">
        <v>1684.8738980000014</v>
      </c>
      <c r="D21" s="43">
        <v>1368.2716439999999</v>
      </c>
      <c r="E21" s="43">
        <v>4136.6720940000005</v>
      </c>
      <c r="F21" s="57">
        <f t="shared" si="2"/>
        <v>3.0972120112835433</v>
      </c>
      <c r="G21" s="118">
        <f t="shared" si="3"/>
        <v>2451.7981959999988</v>
      </c>
      <c r="H21" s="118">
        <f t="shared" si="4"/>
        <v>145.51820162389367</v>
      </c>
      <c r="I21" s="59"/>
      <c r="J21" s="43">
        <v>6225.1921520000005</v>
      </c>
      <c r="K21" s="43">
        <v>8628.904360999999</v>
      </c>
      <c r="L21" s="57">
        <f t="shared" si="5"/>
        <v>1.6855941463869279</v>
      </c>
    </row>
    <row r="22" spans="1:12" x14ac:dyDescent="0.2">
      <c r="A22" s="69" t="s">
        <v>18</v>
      </c>
      <c r="B22" s="41" t="s">
        <v>149</v>
      </c>
      <c r="C22" s="43">
        <v>1999.5988460000005</v>
      </c>
      <c r="D22" s="43">
        <v>1769.5717220000004</v>
      </c>
      <c r="E22" s="43">
        <v>1526.8743070000003</v>
      </c>
      <c r="F22" s="57">
        <f t="shared" si="2"/>
        <v>1.143202394557657</v>
      </c>
      <c r="G22" s="118">
        <f t="shared" si="3"/>
        <v>-472.72453900000028</v>
      </c>
      <c r="H22" s="118">
        <f t="shared" si="4"/>
        <v>-23.640968784595913</v>
      </c>
      <c r="I22" s="59"/>
      <c r="J22" s="43">
        <v>6835.0711790000023</v>
      </c>
      <c r="K22" s="43">
        <v>7007.2277150000018</v>
      </c>
      <c r="L22" s="57">
        <f t="shared" si="5"/>
        <v>1.3688113258257786</v>
      </c>
    </row>
    <row r="23" spans="1:12" x14ac:dyDescent="0.2">
      <c r="A23" s="69" t="s">
        <v>19</v>
      </c>
      <c r="B23" s="41" t="s">
        <v>150</v>
      </c>
      <c r="C23" s="43">
        <v>1274.8109930000005</v>
      </c>
      <c r="D23" s="43">
        <v>1255.5840529999994</v>
      </c>
      <c r="E23" s="43">
        <v>1178.4601419999997</v>
      </c>
      <c r="F23" s="57">
        <f t="shared" si="2"/>
        <v>0.88233749827919239</v>
      </c>
      <c r="G23" s="118">
        <f t="shared" si="3"/>
        <v>-96.35085100000083</v>
      </c>
      <c r="H23" s="118">
        <f t="shared" si="4"/>
        <v>-7.5580499014414118</v>
      </c>
      <c r="I23" s="59"/>
      <c r="J23" s="43">
        <v>5104.9724909999995</v>
      </c>
      <c r="K23" s="43">
        <v>4966.4813159999994</v>
      </c>
      <c r="L23" s="57">
        <f t="shared" si="5"/>
        <v>0.97016625566348036</v>
      </c>
    </row>
    <row r="24" spans="1:12" x14ac:dyDescent="0.2">
      <c r="A24" s="69" t="s">
        <v>20</v>
      </c>
      <c r="B24" s="41" t="s">
        <v>151</v>
      </c>
      <c r="C24" s="43">
        <v>762.50369299999966</v>
      </c>
      <c r="D24" s="43">
        <v>647.8854510000001</v>
      </c>
      <c r="E24" s="43">
        <v>1228.8411229999999</v>
      </c>
      <c r="F24" s="57">
        <f t="shared" si="2"/>
        <v>0.92005878146230402</v>
      </c>
      <c r="G24" s="118">
        <f t="shared" si="3"/>
        <v>466.33743000000027</v>
      </c>
      <c r="H24" s="118">
        <f t="shared" si="4"/>
        <v>61.158711004433187</v>
      </c>
      <c r="I24" s="59"/>
      <c r="J24" s="43">
        <v>4382.7507319999995</v>
      </c>
      <c r="K24" s="43">
        <v>3804.7937720000018</v>
      </c>
      <c r="L24" s="57">
        <f t="shared" si="5"/>
        <v>0.74323898399882193</v>
      </c>
    </row>
    <row r="25" spans="1:12" x14ac:dyDescent="0.2">
      <c r="A25" s="69" t="s">
        <v>21</v>
      </c>
      <c r="B25" s="41" t="s">
        <v>152</v>
      </c>
      <c r="C25" s="43">
        <v>658.92079199999932</v>
      </c>
      <c r="D25" s="43">
        <v>789.0430439999999</v>
      </c>
      <c r="E25" s="43">
        <v>658.05704199999991</v>
      </c>
      <c r="F25" s="57">
        <f t="shared" si="2"/>
        <v>0.49270092680256777</v>
      </c>
      <c r="G25" s="118">
        <f t="shared" si="3"/>
        <v>-0.86374999999941338</v>
      </c>
      <c r="H25" s="118">
        <f t="shared" si="4"/>
        <v>-0.13108555845956887</v>
      </c>
      <c r="I25" s="59"/>
      <c r="J25" s="43">
        <v>2756.4107399999989</v>
      </c>
      <c r="K25" s="43">
        <v>2742.0933190000005</v>
      </c>
      <c r="L25" s="57">
        <f t="shared" si="5"/>
        <v>0.53564812564656317</v>
      </c>
    </row>
    <row r="26" spans="1:12" x14ac:dyDescent="0.2">
      <c r="A26" s="69" t="s">
        <v>22</v>
      </c>
      <c r="B26" s="41" t="s">
        <v>157</v>
      </c>
      <c r="C26" s="43">
        <v>526.71891800000037</v>
      </c>
      <c r="D26" s="43">
        <v>604.21391900000037</v>
      </c>
      <c r="E26" s="43">
        <v>461.14200400000004</v>
      </c>
      <c r="F26" s="57">
        <f t="shared" si="2"/>
        <v>0.34526656240598891</v>
      </c>
      <c r="G26" s="118">
        <f t="shared" si="3"/>
        <v>-65.576914000000329</v>
      </c>
      <c r="H26" s="118">
        <f t="shared" si="4"/>
        <v>-12.450077595276401</v>
      </c>
      <c r="I26" s="59"/>
      <c r="J26" s="43">
        <v>1685.046315</v>
      </c>
      <c r="K26" s="43">
        <v>2337.252837</v>
      </c>
      <c r="L26" s="57">
        <f t="shared" si="5"/>
        <v>0.45656546136720372</v>
      </c>
    </row>
    <row r="27" spans="1:12" x14ac:dyDescent="0.2">
      <c r="A27" s="69" t="s">
        <v>23</v>
      </c>
      <c r="B27" s="41" t="s">
        <v>160</v>
      </c>
      <c r="C27" s="43">
        <v>361.75684300000012</v>
      </c>
      <c r="D27" s="43">
        <v>277.75181800000001</v>
      </c>
      <c r="E27" s="43">
        <v>509.40010899999999</v>
      </c>
      <c r="F27" s="57">
        <f t="shared" si="2"/>
        <v>0.38139840439186279</v>
      </c>
      <c r="G27" s="118">
        <f t="shared" si="3"/>
        <v>147.64326599999987</v>
      </c>
      <c r="H27" s="118">
        <f t="shared" si="4"/>
        <v>40.812846766246189</v>
      </c>
      <c r="I27" s="59"/>
      <c r="J27" s="43">
        <v>1218.6839189999992</v>
      </c>
      <c r="K27" s="43">
        <v>1921.0995379999995</v>
      </c>
      <c r="L27" s="57">
        <f t="shared" si="5"/>
        <v>0.37527291999145052</v>
      </c>
    </row>
    <row r="28" spans="1:12" x14ac:dyDescent="0.2">
      <c r="A28" s="69" t="s">
        <v>24</v>
      </c>
      <c r="B28" s="41" t="s">
        <v>153</v>
      </c>
      <c r="C28" s="43">
        <v>404.29497600000002</v>
      </c>
      <c r="D28" s="43">
        <v>422.70222100000001</v>
      </c>
      <c r="E28" s="43">
        <v>382.81434900000005</v>
      </c>
      <c r="F28" s="57">
        <f t="shared" si="2"/>
        <v>0.28662102600160561</v>
      </c>
      <c r="G28" s="118">
        <f t="shared" si="3"/>
        <v>-21.48062699999997</v>
      </c>
      <c r="H28" s="118">
        <f t="shared" si="4"/>
        <v>-5.3131075761871376</v>
      </c>
      <c r="I28" s="59"/>
      <c r="J28" s="43">
        <v>2216.5637990000014</v>
      </c>
      <c r="K28" s="43">
        <v>1854.5799219999988</v>
      </c>
      <c r="L28" s="57">
        <f t="shared" si="5"/>
        <v>0.3622787934304611</v>
      </c>
    </row>
    <row r="29" spans="1:12" x14ac:dyDescent="0.2">
      <c r="A29" s="69" t="s">
        <v>25</v>
      </c>
      <c r="B29" s="41" t="s">
        <v>154</v>
      </c>
      <c r="C29" s="43">
        <v>675.77277100000038</v>
      </c>
      <c r="D29" s="43">
        <v>419.59629899999976</v>
      </c>
      <c r="E29" s="43">
        <v>423.20243299999998</v>
      </c>
      <c r="F29" s="57">
        <f t="shared" si="2"/>
        <v>0.31686042038313389</v>
      </c>
      <c r="G29" s="118">
        <f t="shared" si="3"/>
        <v>-252.57033800000039</v>
      </c>
      <c r="H29" s="118">
        <f t="shared" si="4"/>
        <v>-37.375039190503315</v>
      </c>
      <c r="I29" s="59"/>
      <c r="J29" s="43">
        <v>2618.8363440000016</v>
      </c>
      <c r="K29" s="43">
        <v>1711.8848779999996</v>
      </c>
      <c r="L29" s="57">
        <f t="shared" si="5"/>
        <v>0.33440434717145195</v>
      </c>
    </row>
    <row r="30" spans="1:12" x14ac:dyDescent="0.2">
      <c r="A30" s="69" t="s">
        <v>26</v>
      </c>
      <c r="B30" s="41" t="s">
        <v>159</v>
      </c>
      <c r="C30" s="43">
        <v>225.47830699999997</v>
      </c>
      <c r="D30" s="43">
        <v>569.98637599999984</v>
      </c>
      <c r="E30" s="43">
        <v>413.62034599999993</v>
      </c>
      <c r="F30" s="57">
        <f t="shared" si="2"/>
        <v>0.30968611353086734</v>
      </c>
      <c r="G30" s="118">
        <f t="shared" si="3"/>
        <v>188.14203899999995</v>
      </c>
      <c r="H30" s="118">
        <f t="shared" si="4"/>
        <v>83.441303734820025</v>
      </c>
      <c r="I30" s="59"/>
      <c r="J30" s="43">
        <v>864.13208799999995</v>
      </c>
      <c r="K30" s="43">
        <v>1556.1262580000007</v>
      </c>
      <c r="L30" s="57">
        <f t="shared" si="5"/>
        <v>0.30397802568990551</v>
      </c>
    </row>
    <row r="31" spans="1:12" x14ac:dyDescent="0.2">
      <c r="A31" s="69" t="s">
        <v>27</v>
      </c>
      <c r="B31" s="41" t="s">
        <v>158</v>
      </c>
      <c r="C31" s="43">
        <v>324.56034900000037</v>
      </c>
      <c r="D31" s="43">
        <v>457.81333599999999</v>
      </c>
      <c r="E31" s="43">
        <v>249.86427999999998</v>
      </c>
      <c r="F31" s="57">
        <f t="shared" si="2"/>
        <v>0.18707855774432439</v>
      </c>
      <c r="G31" s="118">
        <f t="shared" si="3"/>
        <v>-74.696069000000392</v>
      </c>
      <c r="H31" s="118">
        <f t="shared" si="4"/>
        <v>-23.014539277562925</v>
      </c>
      <c r="I31" s="59"/>
      <c r="J31" s="43">
        <v>2031.0834900000002</v>
      </c>
      <c r="K31" s="43">
        <v>1533.1578500000001</v>
      </c>
      <c r="L31" s="57">
        <f t="shared" si="5"/>
        <v>0.29949131307183435</v>
      </c>
    </row>
    <row r="32" spans="1:12" x14ac:dyDescent="0.2">
      <c r="A32" s="69" t="s">
        <v>28</v>
      </c>
      <c r="B32" s="41" t="s">
        <v>155</v>
      </c>
      <c r="C32" s="43">
        <v>408.20199699999989</v>
      </c>
      <c r="D32" s="43">
        <v>202.07260800000003</v>
      </c>
      <c r="E32" s="43">
        <v>244.08618299999998</v>
      </c>
      <c r="F32" s="57">
        <f t="shared" si="2"/>
        <v>0.18275237693421897</v>
      </c>
      <c r="G32" s="118">
        <f t="shared" si="3"/>
        <v>-164.11581399999992</v>
      </c>
      <c r="H32" s="118">
        <f t="shared" si="4"/>
        <v>-40.204559312824713</v>
      </c>
      <c r="I32" s="59"/>
      <c r="J32" s="43">
        <v>1988.3567469999998</v>
      </c>
      <c r="K32" s="43">
        <v>1419.4604300000003</v>
      </c>
      <c r="L32" s="57">
        <f t="shared" si="5"/>
        <v>0.27728134323169057</v>
      </c>
    </row>
    <row r="33" spans="1:12" x14ac:dyDescent="0.2">
      <c r="A33" s="69" t="s">
        <v>29</v>
      </c>
      <c r="B33" s="41" t="s">
        <v>175</v>
      </c>
      <c r="C33" s="43">
        <v>128.77267800000001</v>
      </c>
      <c r="D33" s="43">
        <v>316.02742999999998</v>
      </c>
      <c r="E33" s="43">
        <v>451.31190399999991</v>
      </c>
      <c r="F33" s="57">
        <f t="shared" si="2"/>
        <v>0.3379065630876289</v>
      </c>
      <c r="G33" s="118">
        <f t="shared" si="3"/>
        <v>322.53922599999987</v>
      </c>
      <c r="H33" s="118">
        <f t="shared" si="4"/>
        <v>250.47178563763333</v>
      </c>
      <c r="I33" s="59"/>
      <c r="J33" s="43">
        <v>1020.3984790000003</v>
      </c>
      <c r="K33" s="43">
        <v>1394.1537680000006</v>
      </c>
      <c r="L33" s="57">
        <f t="shared" si="5"/>
        <v>0.27233786958229106</v>
      </c>
    </row>
    <row r="34" spans="1:12" x14ac:dyDescent="0.2">
      <c r="A34" s="69" t="s">
        <v>30</v>
      </c>
      <c r="B34" s="41" t="s">
        <v>176</v>
      </c>
      <c r="C34" s="43">
        <v>276.92350199999987</v>
      </c>
      <c r="D34" s="43">
        <v>310.35648800000001</v>
      </c>
      <c r="E34" s="43">
        <v>265.95627500000001</v>
      </c>
      <c r="F34" s="57">
        <f t="shared" si="2"/>
        <v>0.19912696744830002</v>
      </c>
      <c r="G34" s="118">
        <f t="shared" si="3"/>
        <v>-10.967226999999866</v>
      </c>
      <c r="H34" s="118">
        <f t="shared" si="4"/>
        <v>-3.9603814485922073</v>
      </c>
      <c r="I34" s="59"/>
      <c r="J34" s="43">
        <v>959.73908500000016</v>
      </c>
      <c r="K34" s="43">
        <v>1178.2907419999999</v>
      </c>
      <c r="L34" s="57">
        <f t="shared" si="5"/>
        <v>0.23017058648068497</v>
      </c>
    </row>
    <row r="35" spans="1:12" x14ac:dyDescent="0.2">
      <c r="A35" s="69" t="s">
        <v>31</v>
      </c>
      <c r="B35" s="41" t="s">
        <v>172</v>
      </c>
      <c r="C35" s="43">
        <v>276.67463200000003</v>
      </c>
      <c r="D35" s="43">
        <v>250.27356399999999</v>
      </c>
      <c r="E35" s="43">
        <v>272.95061299999992</v>
      </c>
      <c r="F35" s="57">
        <f t="shared" si="2"/>
        <v>0.20436377306699952</v>
      </c>
      <c r="G35" s="118">
        <f t="shared" si="3"/>
        <v>-3.7240190000001121</v>
      </c>
      <c r="H35" s="118">
        <f t="shared" si="4"/>
        <v>-1.345992212253168</v>
      </c>
      <c r="I35" s="59"/>
      <c r="J35" s="43">
        <v>1161.7660359999998</v>
      </c>
      <c r="K35" s="43">
        <v>1161.2650750000003</v>
      </c>
      <c r="L35" s="57">
        <f t="shared" si="5"/>
        <v>0.22684474539670674</v>
      </c>
    </row>
    <row r="36" spans="1:12" x14ac:dyDescent="0.2">
      <c r="A36" s="69" t="s">
        <v>32</v>
      </c>
      <c r="B36" s="41" t="s">
        <v>173</v>
      </c>
      <c r="C36" s="43">
        <v>311.58624099999986</v>
      </c>
      <c r="D36" s="43">
        <v>295.27905299999998</v>
      </c>
      <c r="E36" s="43">
        <v>252.00549799999996</v>
      </c>
      <c r="F36" s="57">
        <f t="shared" si="2"/>
        <v>0.18868173197657631</v>
      </c>
      <c r="G36" s="118">
        <f t="shared" si="3"/>
        <v>-59.580742999999899</v>
      </c>
      <c r="H36" s="118">
        <f t="shared" si="4"/>
        <v>-19.121750308608757</v>
      </c>
      <c r="I36" s="59"/>
      <c r="J36" s="43">
        <v>1297.9637689999993</v>
      </c>
      <c r="K36" s="43">
        <v>1145.2473920000004</v>
      </c>
      <c r="L36" s="57">
        <f t="shared" si="5"/>
        <v>0.22371580670716584</v>
      </c>
    </row>
    <row r="37" spans="1:12" x14ac:dyDescent="0.2">
      <c r="A37" s="70"/>
      <c r="B37" s="35" t="s">
        <v>107</v>
      </c>
      <c r="C37" s="65">
        <f>SUM(C7:C36)</f>
        <v>109448.36647200002</v>
      </c>
      <c r="D37" s="65">
        <f>SUM(D7:D36)</f>
        <v>132318.98693799996</v>
      </c>
      <c r="E37" s="65">
        <f t="shared" ref="E37" si="6">SUM(E7:E36)</f>
        <v>128602.58059299999</v>
      </c>
      <c r="F37" s="68">
        <f>E37/E$5*100</f>
        <v>96.287413709301234</v>
      </c>
      <c r="G37" s="71">
        <f t="shared" ref="G37" si="7">E37-C37</f>
        <v>19154.214120999968</v>
      </c>
      <c r="H37" s="71">
        <f>(G37/C37)*100</f>
        <v>17.500685244032542</v>
      </c>
      <c r="I37" s="67"/>
      <c r="J37" s="65">
        <f>SUM(J7:J36)</f>
        <v>456880.1621650001</v>
      </c>
      <c r="K37" s="65">
        <f t="shared" ref="K37" si="8">SUM(K7:K36)</f>
        <v>493301.45022000006</v>
      </c>
      <c r="L37" s="68">
        <f>K37/K$5*100</f>
        <v>96.362875529501395</v>
      </c>
    </row>
    <row r="38" spans="1:12" x14ac:dyDescent="0.2">
      <c r="A38" s="70"/>
      <c r="B38" s="35" t="s">
        <v>33</v>
      </c>
      <c r="C38" s="79">
        <f>C5-C37</f>
        <v>5246.8280310000409</v>
      </c>
      <c r="D38" s="79">
        <f t="shared" ref="D38" si="9">D5-D37</f>
        <v>4984.5850690000225</v>
      </c>
      <c r="E38" s="79">
        <f>E5-E37</f>
        <v>4958.5730810000387</v>
      </c>
      <c r="F38" s="71">
        <f>E38/E$5*100</f>
        <v>3.7125862906987677</v>
      </c>
      <c r="G38" s="71">
        <f>E38-C38</f>
        <v>-288.25495000000228</v>
      </c>
      <c r="H38" s="71">
        <f>(G38/C38)*100</f>
        <v>-5.4938897996445508</v>
      </c>
      <c r="I38" s="67"/>
      <c r="J38" s="79">
        <f>J5-J37</f>
        <v>20146.953664999921</v>
      </c>
      <c r="K38" s="79">
        <f>K5-K37</f>
        <v>18619.190907999873</v>
      </c>
      <c r="L38" s="71">
        <f>K38/K$5*100</f>
        <v>3.637124470498613</v>
      </c>
    </row>
    <row r="39" spans="1:12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</row>
    <row r="40" spans="1:12" ht="12.75" x14ac:dyDescent="0.2">
      <c r="A40" s="94" t="s">
        <v>125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</row>
    <row r="41" spans="1:12" x14ac:dyDescent="0.2">
      <c r="A41" s="41"/>
      <c r="B41" s="111"/>
      <c r="C41" s="41"/>
      <c r="D41" s="41"/>
      <c r="E41" s="41"/>
      <c r="F41" s="41"/>
      <c r="G41" s="41"/>
      <c r="H41" s="41"/>
      <c r="I41" s="41"/>
      <c r="J41" s="41"/>
      <c r="K41" s="41"/>
      <c r="L41" s="41"/>
    </row>
    <row r="42" spans="1:12" x14ac:dyDescent="0.2">
      <c r="A42" s="12"/>
      <c r="B42" s="13"/>
      <c r="C42" s="149" t="s">
        <v>122</v>
      </c>
      <c r="D42" s="149"/>
      <c r="E42" s="149"/>
      <c r="F42" s="13"/>
      <c r="G42" s="150" t="s">
        <v>106</v>
      </c>
      <c r="H42" s="150"/>
      <c r="I42" s="14"/>
      <c r="J42" s="149" t="s">
        <v>122</v>
      </c>
      <c r="K42" s="149"/>
      <c r="L42" s="149"/>
    </row>
    <row r="43" spans="1:12" ht="24" x14ac:dyDescent="0.2">
      <c r="A43" s="72" t="s">
        <v>119</v>
      </c>
      <c r="B43" s="73" t="s">
        <v>1</v>
      </c>
      <c r="C43" s="17" t="s">
        <v>180</v>
      </c>
      <c r="D43" s="17" t="s">
        <v>177</v>
      </c>
      <c r="E43" s="17" t="s">
        <v>181</v>
      </c>
      <c r="F43" s="18" t="s">
        <v>116</v>
      </c>
      <c r="G43" s="19" t="s">
        <v>123</v>
      </c>
      <c r="H43" s="20" t="s">
        <v>2</v>
      </c>
      <c r="I43" s="20"/>
      <c r="J43" s="17" t="s">
        <v>182</v>
      </c>
      <c r="K43" s="17" t="s">
        <v>183</v>
      </c>
      <c r="L43" s="18" t="s">
        <v>116</v>
      </c>
    </row>
    <row r="44" spans="1:12" ht="15" customHeight="1" x14ac:dyDescent="0.2">
      <c r="A44" s="82"/>
      <c r="B44" s="82" t="s">
        <v>56</v>
      </c>
      <c r="C44" s="83">
        <v>106953.53694799998</v>
      </c>
      <c r="D44" s="83">
        <v>112534.8111589999</v>
      </c>
      <c r="E44" s="83">
        <v>128374.23810399996</v>
      </c>
      <c r="F44" s="85">
        <f>E44/E$44*100</f>
        <v>100</v>
      </c>
      <c r="G44" s="85">
        <f>E44-C44</f>
        <v>21420.701155999981</v>
      </c>
      <c r="H44" s="85">
        <f t="shared" ref="H44" si="10">(G44/C44)*100</f>
        <v>20.028043734930026</v>
      </c>
      <c r="I44" s="87"/>
      <c r="J44" s="83">
        <v>435153.20788999955</v>
      </c>
      <c r="K44" s="83">
        <v>465689.11024499981</v>
      </c>
      <c r="L44" s="85">
        <f>K44/K$44*100</f>
        <v>100</v>
      </c>
    </row>
    <row r="45" spans="1:12" ht="6" customHeight="1" x14ac:dyDescent="0.2">
      <c r="A45" s="119"/>
      <c r="B45" s="120"/>
      <c r="C45" s="114"/>
      <c r="D45" s="114"/>
      <c r="E45" s="114"/>
      <c r="F45" s="115"/>
      <c r="G45" s="116"/>
      <c r="H45" s="117"/>
      <c r="I45" s="117"/>
      <c r="J45" s="114"/>
      <c r="K45" s="114"/>
      <c r="L45" s="115"/>
    </row>
    <row r="46" spans="1:12" x14ac:dyDescent="0.2">
      <c r="A46" s="69" t="s">
        <v>3</v>
      </c>
      <c r="B46" s="41" t="s">
        <v>136</v>
      </c>
      <c r="C46" s="43">
        <v>24675.373170999996</v>
      </c>
      <c r="D46" s="43">
        <v>24883.237235000004</v>
      </c>
      <c r="E46" s="43">
        <v>29764.548559999999</v>
      </c>
      <c r="F46" s="57">
        <f>E46/E$44*100</f>
        <v>23.185764526903611</v>
      </c>
      <c r="G46" s="118">
        <f t="shared" ref="G46:G76" si="11">E46-C46</f>
        <v>5089.1753890000036</v>
      </c>
      <c r="H46" s="118">
        <f t="shared" ref="H46:H75" si="12">(G46/C46)*100</f>
        <v>20.624512357856105</v>
      </c>
      <c r="I46" s="59"/>
      <c r="J46" s="43">
        <v>92455.610098000005</v>
      </c>
      <c r="K46" s="43">
        <v>105000.75054500002</v>
      </c>
      <c r="L46" s="57">
        <f>K46/K$44*100</f>
        <v>22.547392291341954</v>
      </c>
    </row>
    <row r="47" spans="1:12" x14ac:dyDescent="0.2">
      <c r="A47" s="69" t="s">
        <v>4</v>
      </c>
      <c r="B47" s="41" t="s">
        <v>135</v>
      </c>
      <c r="C47" s="43">
        <v>13894.844604999998</v>
      </c>
      <c r="D47" s="43">
        <v>12557.438506</v>
      </c>
      <c r="E47" s="43">
        <v>13971.440869999991</v>
      </c>
      <c r="F47" s="57">
        <f t="shared" ref="F47:F75" si="13">E47/E$44*100</f>
        <v>10.883368093434207</v>
      </c>
      <c r="G47" s="118">
        <f t="shared" si="11"/>
        <v>76.596264999992854</v>
      </c>
      <c r="H47" s="118">
        <f t="shared" si="12"/>
        <v>0.55125672274470794</v>
      </c>
      <c r="I47" s="59"/>
      <c r="J47" s="43">
        <v>54092.603179999998</v>
      </c>
      <c r="K47" s="43">
        <v>51535.037873999994</v>
      </c>
      <c r="L47" s="57">
        <f t="shared" ref="L47:L75" si="14">K47/K$44*100</f>
        <v>11.066403903429764</v>
      </c>
    </row>
    <row r="48" spans="1:12" x14ac:dyDescent="0.2">
      <c r="A48" s="69" t="s">
        <v>5</v>
      </c>
      <c r="B48" s="41" t="s">
        <v>146</v>
      </c>
      <c r="C48" s="43">
        <v>6723.8421819999967</v>
      </c>
      <c r="D48" s="43">
        <v>11098.211437</v>
      </c>
      <c r="E48" s="43">
        <v>13561.859736</v>
      </c>
      <c r="F48" s="57">
        <f t="shared" si="13"/>
        <v>10.564315657330809</v>
      </c>
      <c r="G48" s="118">
        <f t="shared" si="11"/>
        <v>6838.0175540000037</v>
      </c>
      <c r="H48" s="118">
        <f t="shared" si="12"/>
        <v>101.69806739821554</v>
      </c>
      <c r="I48" s="59"/>
      <c r="J48" s="43">
        <v>34599.827130999998</v>
      </c>
      <c r="K48" s="43">
        <v>48771.323964000003</v>
      </c>
      <c r="L48" s="57">
        <f t="shared" si="14"/>
        <v>10.472936319756613</v>
      </c>
    </row>
    <row r="49" spans="1:12" x14ac:dyDescent="0.2">
      <c r="A49" s="69" t="s">
        <v>6</v>
      </c>
      <c r="B49" s="41" t="s">
        <v>137</v>
      </c>
      <c r="C49" s="43">
        <v>8720.0040629999985</v>
      </c>
      <c r="D49" s="43">
        <v>8390.7181399999954</v>
      </c>
      <c r="E49" s="43">
        <v>18466.764789999994</v>
      </c>
      <c r="F49" s="57">
        <f t="shared" si="13"/>
        <v>14.38510176398437</v>
      </c>
      <c r="G49" s="118">
        <f t="shared" si="11"/>
        <v>9746.7607269999953</v>
      </c>
      <c r="H49" s="118">
        <f t="shared" si="12"/>
        <v>111.7747268990005</v>
      </c>
      <c r="I49" s="59"/>
      <c r="J49" s="43">
        <v>33567.887201999991</v>
      </c>
      <c r="K49" s="43">
        <v>47953.094524999993</v>
      </c>
      <c r="L49" s="57">
        <f t="shared" si="14"/>
        <v>10.297233383828063</v>
      </c>
    </row>
    <row r="50" spans="1:12" x14ac:dyDescent="0.2">
      <c r="A50" s="69" t="s">
        <v>7</v>
      </c>
      <c r="B50" s="41" t="s">
        <v>171</v>
      </c>
      <c r="C50" s="43">
        <v>8719.4045239999996</v>
      </c>
      <c r="D50" s="43">
        <v>8198.9280050000034</v>
      </c>
      <c r="E50" s="43">
        <v>8205.4711960000004</v>
      </c>
      <c r="F50" s="57">
        <f t="shared" si="13"/>
        <v>6.391836335069419</v>
      </c>
      <c r="G50" s="118">
        <f t="shared" si="11"/>
        <v>-513.93332799999916</v>
      </c>
      <c r="H50" s="118">
        <f t="shared" si="12"/>
        <v>-5.8941333274010539</v>
      </c>
      <c r="I50" s="59"/>
      <c r="J50" s="43">
        <v>32457.524978000009</v>
      </c>
      <c r="K50" s="43">
        <v>31096.102354999985</v>
      </c>
      <c r="L50" s="57">
        <f t="shared" si="14"/>
        <v>6.6774381601150763</v>
      </c>
    </row>
    <row r="51" spans="1:12" x14ac:dyDescent="0.2">
      <c r="A51" s="69" t="s">
        <v>8</v>
      </c>
      <c r="B51" s="41" t="s">
        <v>139</v>
      </c>
      <c r="C51" s="43">
        <v>6103.9181929999995</v>
      </c>
      <c r="D51" s="43">
        <v>5563.4899720000021</v>
      </c>
      <c r="E51" s="43">
        <v>6029.4906319999964</v>
      </c>
      <c r="F51" s="57">
        <f t="shared" si="13"/>
        <v>4.6968073353746558</v>
      </c>
      <c r="G51" s="118">
        <f t="shared" si="11"/>
        <v>-74.427561000003152</v>
      </c>
      <c r="H51" s="118">
        <f t="shared" si="12"/>
        <v>-1.2193407356828112</v>
      </c>
      <c r="I51" s="59"/>
      <c r="J51" s="43">
        <v>24085.895390999991</v>
      </c>
      <c r="K51" s="43">
        <v>21812.617527999999</v>
      </c>
      <c r="L51" s="57">
        <f t="shared" si="14"/>
        <v>4.6839440837524293</v>
      </c>
    </row>
    <row r="52" spans="1:12" x14ac:dyDescent="0.2">
      <c r="A52" s="69" t="s">
        <v>9</v>
      </c>
      <c r="B52" s="41" t="s">
        <v>143</v>
      </c>
      <c r="C52" s="43">
        <v>4295.6184689999991</v>
      </c>
      <c r="D52" s="43">
        <v>5515.7361580000006</v>
      </c>
      <c r="E52" s="43">
        <v>4576.9089410000024</v>
      </c>
      <c r="F52" s="57">
        <f t="shared" si="13"/>
        <v>3.5652861575638766</v>
      </c>
      <c r="G52" s="118">
        <f t="shared" si="11"/>
        <v>281.29047200000332</v>
      </c>
      <c r="H52" s="118">
        <f t="shared" si="12"/>
        <v>6.5483113556285293</v>
      </c>
      <c r="I52" s="59"/>
      <c r="J52" s="43">
        <v>19100.542276000004</v>
      </c>
      <c r="K52" s="43">
        <v>20340.088976999996</v>
      </c>
      <c r="L52" s="57">
        <f t="shared" si="14"/>
        <v>4.367739878284687</v>
      </c>
    </row>
    <row r="53" spans="1:12" x14ac:dyDescent="0.2">
      <c r="A53" s="69" t="s">
        <v>10</v>
      </c>
      <c r="B53" s="41" t="s">
        <v>141</v>
      </c>
      <c r="C53" s="43">
        <v>4029.9619550000002</v>
      </c>
      <c r="D53" s="43">
        <v>5457.9340240000001</v>
      </c>
      <c r="E53" s="43">
        <v>4069.0175759999979</v>
      </c>
      <c r="F53" s="57">
        <f t="shared" si="13"/>
        <v>3.1696527559552568</v>
      </c>
      <c r="G53" s="118">
        <f t="shared" si="11"/>
        <v>39.0556209999977</v>
      </c>
      <c r="H53" s="118">
        <f t="shared" si="12"/>
        <v>0.96913125821302437</v>
      </c>
      <c r="I53" s="59"/>
      <c r="J53" s="43">
        <v>17918.30414</v>
      </c>
      <c r="K53" s="43">
        <v>18777.016432</v>
      </c>
      <c r="L53" s="57">
        <f t="shared" si="14"/>
        <v>4.0320926598694529</v>
      </c>
    </row>
    <row r="54" spans="1:12" x14ac:dyDescent="0.2">
      <c r="A54" s="69" t="s">
        <v>11</v>
      </c>
      <c r="B54" s="41" t="s">
        <v>140</v>
      </c>
      <c r="C54" s="43">
        <v>4494.9371649999994</v>
      </c>
      <c r="D54" s="43">
        <v>4146.1402889999999</v>
      </c>
      <c r="E54" s="43">
        <v>4319.7123159999983</v>
      </c>
      <c r="F54" s="57">
        <f t="shared" si="13"/>
        <v>3.3649370619831567</v>
      </c>
      <c r="G54" s="118">
        <f t="shared" si="11"/>
        <v>-175.22484900000109</v>
      </c>
      <c r="H54" s="118">
        <f t="shared" si="12"/>
        <v>-3.8982713788391994</v>
      </c>
      <c r="I54" s="59"/>
      <c r="J54" s="43">
        <v>17680.843355999998</v>
      </c>
      <c r="K54" s="43">
        <v>16334.975358000002</v>
      </c>
      <c r="L54" s="57">
        <f t="shared" si="14"/>
        <v>3.5076996645693832</v>
      </c>
    </row>
    <row r="55" spans="1:12" x14ac:dyDescent="0.2">
      <c r="A55" s="69" t="s">
        <v>12</v>
      </c>
      <c r="B55" s="41" t="s">
        <v>154</v>
      </c>
      <c r="C55" s="43">
        <v>2672.3668110000003</v>
      </c>
      <c r="D55" s="43">
        <v>2611.1599730000012</v>
      </c>
      <c r="E55" s="43">
        <v>2737.7641270000004</v>
      </c>
      <c r="F55" s="57">
        <f t="shared" si="13"/>
        <v>2.1326429410097476</v>
      </c>
      <c r="G55" s="118">
        <f t="shared" si="11"/>
        <v>65.397316000000046</v>
      </c>
      <c r="H55" s="118">
        <f t="shared" si="12"/>
        <v>2.4471683951024805</v>
      </c>
      <c r="I55" s="59"/>
      <c r="J55" s="43">
        <v>12158.47251299999</v>
      </c>
      <c r="K55" s="43">
        <v>12303.159371999995</v>
      </c>
      <c r="L55" s="57">
        <f t="shared" si="14"/>
        <v>2.6419255038038751</v>
      </c>
    </row>
    <row r="56" spans="1:12" x14ac:dyDescent="0.2">
      <c r="A56" s="69" t="s">
        <v>13</v>
      </c>
      <c r="B56" s="41" t="s">
        <v>144</v>
      </c>
      <c r="C56" s="43">
        <v>2504.6230830000004</v>
      </c>
      <c r="D56" s="43">
        <v>2942.840451</v>
      </c>
      <c r="E56" s="43">
        <v>2893.420086000001</v>
      </c>
      <c r="F56" s="57">
        <f t="shared" si="13"/>
        <v>2.2538946510872</v>
      </c>
      <c r="G56" s="118">
        <f t="shared" si="11"/>
        <v>388.79700300000059</v>
      </c>
      <c r="H56" s="118">
        <f t="shared" si="12"/>
        <v>15.523174150990627</v>
      </c>
      <c r="I56" s="59"/>
      <c r="J56" s="43">
        <v>9495.017851999999</v>
      </c>
      <c r="K56" s="43">
        <v>10732.140238999998</v>
      </c>
      <c r="L56" s="57">
        <f t="shared" si="14"/>
        <v>2.3045718705669973</v>
      </c>
    </row>
    <row r="57" spans="1:12" x14ac:dyDescent="0.2">
      <c r="A57" s="69" t="s">
        <v>14</v>
      </c>
      <c r="B57" s="41" t="s">
        <v>145</v>
      </c>
      <c r="C57" s="43">
        <v>2341.8014299999995</v>
      </c>
      <c r="D57" s="43">
        <v>2521.3413110000001</v>
      </c>
      <c r="E57" s="43">
        <v>2314.338702</v>
      </c>
      <c r="F57" s="57">
        <f t="shared" si="13"/>
        <v>1.8028061830638344</v>
      </c>
      <c r="G57" s="118">
        <f t="shared" si="11"/>
        <v>-27.462727999999515</v>
      </c>
      <c r="H57" s="118">
        <f t="shared" si="12"/>
        <v>-1.1727180472342404</v>
      </c>
      <c r="I57" s="59"/>
      <c r="J57" s="43">
        <v>12586.904218000003</v>
      </c>
      <c r="K57" s="43">
        <v>9899.7457750000012</v>
      </c>
      <c r="L57" s="57">
        <f t="shared" si="14"/>
        <v>2.125827200423847</v>
      </c>
    </row>
    <row r="58" spans="1:12" x14ac:dyDescent="0.2">
      <c r="A58" s="69" t="s">
        <v>15</v>
      </c>
      <c r="B58" s="41" t="s">
        <v>142</v>
      </c>
      <c r="C58" s="43">
        <v>2786.7343820000006</v>
      </c>
      <c r="D58" s="43">
        <v>2618.2942930000013</v>
      </c>
      <c r="E58" s="43">
        <v>2175.0580569999997</v>
      </c>
      <c r="F58" s="57">
        <f t="shared" si="13"/>
        <v>1.6943103921192644</v>
      </c>
      <c r="G58" s="118">
        <f t="shared" si="11"/>
        <v>-611.67632500000082</v>
      </c>
      <c r="H58" s="118">
        <f t="shared" si="12"/>
        <v>-21.949573987062564</v>
      </c>
      <c r="I58" s="59"/>
      <c r="J58" s="43">
        <v>11891.574164000007</v>
      </c>
      <c r="K58" s="43">
        <v>9792.3914689999983</v>
      </c>
      <c r="L58" s="57">
        <f t="shared" si="14"/>
        <v>2.1027744161438955</v>
      </c>
    </row>
    <row r="59" spans="1:12" x14ac:dyDescent="0.2">
      <c r="A59" s="69" t="s">
        <v>16</v>
      </c>
      <c r="B59" s="41" t="s">
        <v>150</v>
      </c>
      <c r="C59" s="43">
        <v>1674.9088149999991</v>
      </c>
      <c r="D59" s="43">
        <v>2238.1697970000005</v>
      </c>
      <c r="E59" s="43">
        <v>1867.0487099999991</v>
      </c>
      <c r="F59" s="57">
        <f t="shared" si="13"/>
        <v>1.4543795839220055</v>
      </c>
      <c r="G59" s="118">
        <f t="shared" si="11"/>
        <v>192.13989500000002</v>
      </c>
      <c r="H59" s="118">
        <f t="shared" si="12"/>
        <v>11.47166301109951</v>
      </c>
      <c r="I59" s="59"/>
      <c r="J59" s="43">
        <v>9542.6646599999949</v>
      </c>
      <c r="K59" s="43">
        <v>7005.9530889999996</v>
      </c>
      <c r="L59" s="57">
        <f t="shared" si="14"/>
        <v>1.5044270812590306</v>
      </c>
    </row>
    <row r="60" spans="1:12" x14ac:dyDescent="0.2">
      <c r="A60" s="69" t="s">
        <v>17</v>
      </c>
      <c r="B60" s="41" t="s">
        <v>138</v>
      </c>
      <c r="C60" s="43">
        <v>1588.2341919999997</v>
      </c>
      <c r="D60" s="43">
        <v>1460.2414349999999</v>
      </c>
      <c r="E60" s="43">
        <v>1487.6001010000002</v>
      </c>
      <c r="F60" s="57">
        <f t="shared" si="13"/>
        <v>1.1587995558694955</v>
      </c>
      <c r="G60" s="118">
        <f t="shared" si="11"/>
        <v>-100.63409099999944</v>
      </c>
      <c r="H60" s="118">
        <f t="shared" si="12"/>
        <v>-6.3362249413151703</v>
      </c>
      <c r="I60" s="59"/>
      <c r="J60" s="43">
        <v>5626.9791109999978</v>
      </c>
      <c r="K60" s="43">
        <v>5773.7625939999989</v>
      </c>
      <c r="L60" s="57">
        <f t="shared" si="14"/>
        <v>1.2398319967075058</v>
      </c>
    </row>
    <row r="61" spans="1:12" x14ac:dyDescent="0.2">
      <c r="A61" s="69" t="s">
        <v>18</v>
      </c>
      <c r="B61" s="41" t="s">
        <v>156</v>
      </c>
      <c r="C61" s="43">
        <v>866.51171000000045</v>
      </c>
      <c r="D61" s="43">
        <v>1278.418993</v>
      </c>
      <c r="E61" s="43">
        <v>957.83066500000007</v>
      </c>
      <c r="F61" s="57">
        <f t="shared" si="13"/>
        <v>0.7461237388018862</v>
      </c>
      <c r="G61" s="118">
        <f t="shared" si="11"/>
        <v>91.318954999999619</v>
      </c>
      <c r="H61" s="118">
        <f t="shared" si="12"/>
        <v>10.538686776662207</v>
      </c>
      <c r="I61" s="118"/>
      <c r="J61" s="43">
        <v>5075.3336880000024</v>
      </c>
      <c r="K61" s="43">
        <v>4145.290195999999</v>
      </c>
      <c r="L61" s="57">
        <f t="shared" si="14"/>
        <v>0.89014110590199436</v>
      </c>
    </row>
    <row r="62" spans="1:12" x14ac:dyDescent="0.2">
      <c r="A62" s="69" t="s">
        <v>19</v>
      </c>
      <c r="B62" s="41" t="s">
        <v>147</v>
      </c>
      <c r="C62" s="43">
        <v>844.89721600000007</v>
      </c>
      <c r="D62" s="43">
        <v>841.79224499999987</v>
      </c>
      <c r="E62" s="43">
        <v>875.40530699999977</v>
      </c>
      <c r="F62" s="57">
        <f t="shared" si="13"/>
        <v>0.68191665238223786</v>
      </c>
      <c r="G62" s="118">
        <f t="shared" si="11"/>
        <v>30.508090999999695</v>
      </c>
      <c r="H62" s="118">
        <f t="shared" si="12"/>
        <v>3.6108641882422408</v>
      </c>
      <c r="I62" s="59"/>
      <c r="J62" s="43">
        <v>3237.6179490000004</v>
      </c>
      <c r="K62" s="43">
        <v>3424.9030899999993</v>
      </c>
      <c r="L62" s="57">
        <f t="shared" si="14"/>
        <v>0.73544839564707709</v>
      </c>
    </row>
    <row r="63" spans="1:12" x14ac:dyDescent="0.2">
      <c r="A63" s="69" t="s">
        <v>20</v>
      </c>
      <c r="B63" s="41" t="s">
        <v>163</v>
      </c>
      <c r="C63" s="43">
        <v>439.13871000000006</v>
      </c>
      <c r="D63" s="43">
        <v>856.4067399999999</v>
      </c>
      <c r="E63" s="43">
        <v>683.78128000000004</v>
      </c>
      <c r="F63" s="57">
        <f t="shared" si="13"/>
        <v>0.5326468067884832</v>
      </c>
      <c r="G63" s="118">
        <f t="shared" si="11"/>
        <v>244.64256999999998</v>
      </c>
      <c r="H63" s="118">
        <f t="shared" si="12"/>
        <v>55.709634434185936</v>
      </c>
      <c r="I63" s="59"/>
      <c r="J63" s="43">
        <v>2089.1035959999999</v>
      </c>
      <c r="K63" s="43">
        <v>3381.5524319999995</v>
      </c>
      <c r="L63" s="57">
        <f t="shared" si="14"/>
        <v>0.72613946893045433</v>
      </c>
    </row>
    <row r="64" spans="1:12" x14ac:dyDescent="0.2">
      <c r="A64" s="69" t="s">
        <v>21</v>
      </c>
      <c r="B64" s="41" t="s">
        <v>159</v>
      </c>
      <c r="C64" s="43">
        <v>867.95447799999954</v>
      </c>
      <c r="D64" s="43">
        <v>748.43152599999974</v>
      </c>
      <c r="E64" s="43">
        <v>912.1129930000003</v>
      </c>
      <c r="F64" s="57">
        <f t="shared" si="13"/>
        <v>0.71051092997418153</v>
      </c>
      <c r="G64" s="118">
        <f t="shared" si="11"/>
        <v>44.158515000000762</v>
      </c>
      <c r="H64" s="118">
        <f t="shared" si="12"/>
        <v>5.0876533411929454</v>
      </c>
      <c r="I64" s="59"/>
      <c r="J64" s="43">
        <v>3485.1591509999985</v>
      </c>
      <c r="K64" s="43">
        <v>2831.6407050000007</v>
      </c>
      <c r="L64" s="57">
        <f t="shared" si="14"/>
        <v>0.6080538803044524</v>
      </c>
    </row>
    <row r="65" spans="1:12" x14ac:dyDescent="0.2">
      <c r="A65" s="69" t="s">
        <v>22</v>
      </c>
      <c r="B65" s="41" t="s">
        <v>174</v>
      </c>
      <c r="C65" s="43">
        <v>231.80794699999998</v>
      </c>
      <c r="D65" s="43">
        <v>771.66667600000005</v>
      </c>
      <c r="E65" s="43">
        <v>647.14471200000003</v>
      </c>
      <c r="F65" s="57">
        <f t="shared" si="13"/>
        <v>0.50410792816213479</v>
      </c>
      <c r="G65" s="118">
        <f t="shared" si="11"/>
        <v>415.33676500000001</v>
      </c>
      <c r="H65" s="118">
        <f t="shared" si="12"/>
        <v>179.17278953339769</v>
      </c>
      <c r="I65" s="59"/>
      <c r="J65" s="43">
        <v>868.97360600000002</v>
      </c>
      <c r="K65" s="43">
        <v>2757.3500930000005</v>
      </c>
      <c r="L65" s="57">
        <f t="shared" si="14"/>
        <v>0.59210104602818692</v>
      </c>
    </row>
    <row r="66" spans="1:12" x14ac:dyDescent="0.2">
      <c r="A66" s="69" t="s">
        <v>23</v>
      </c>
      <c r="B66" s="41" t="s">
        <v>148</v>
      </c>
      <c r="C66" s="43">
        <v>222.72538900000001</v>
      </c>
      <c r="D66" s="43">
        <v>706.04486700000018</v>
      </c>
      <c r="E66" s="43">
        <v>1050.5596490000003</v>
      </c>
      <c r="F66" s="57">
        <f t="shared" si="13"/>
        <v>0.81835706643018924</v>
      </c>
      <c r="G66" s="118">
        <f t="shared" si="11"/>
        <v>827.83426000000031</v>
      </c>
      <c r="H66" s="118">
        <f t="shared" si="12"/>
        <v>371.68383169823545</v>
      </c>
      <c r="I66" s="59"/>
      <c r="J66" s="43">
        <v>1075.1376479999999</v>
      </c>
      <c r="K66" s="43">
        <v>2578.7584759999986</v>
      </c>
      <c r="L66" s="57">
        <f t="shared" si="14"/>
        <v>0.55375107969419979</v>
      </c>
    </row>
    <row r="67" spans="1:12" x14ac:dyDescent="0.2">
      <c r="A67" s="69" t="s">
        <v>24</v>
      </c>
      <c r="B67" s="41" t="s">
        <v>162</v>
      </c>
      <c r="C67" s="43">
        <v>709.76318200000014</v>
      </c>
      <c r="D67" s="43">
        <v>554.91098</v>
      </c>
      <c r="E67" s="43">
        <v>379.90682900000002</v>
      </c>
      <c r="F67" s="57">
        <f t="shared" si="13"/>
        <v>0.29593696882720788</v>
      </c>
      <c r="G67" s="118">
        <f t="shared" si="11"/>
        <v>-329.85635300000013</v>
      </c>
      <c r="H67" s="118">
        <f t="shared" si="12"/>
        <v>-46.474142554213252</v>
      </c>
      <c r="I67" s="59"/>
      <c r="J67" s="43">
        <v>2018.1934379999998</v>
      </c>
      <c r="K67" s="43">
        <v>2443.8797400000003</v>
      </c>
      <c r="L67" s="57">
        <f t="shared" si="14"/>
        <v>0.5247878222263499</v>
      </c>
    </row>
    <row r="68" spans="1:12" x14ac:dyDescent="0.2">
      <c r="A68" s="69" t="s">
        <v>25</v>
      </c>
      <c r="B68" s="41" t="s">
        <v>152</v>
      </c>
      <c r="C68" s="43">
        <v>616.3709369999998</v>
      </c>
      <c r="D68" s="43">
        <v>594.71160099999986</v>
      </c>
      <c r="E68" s="43">
        <v>545.72381199999973</v>
      </c>
      <c r="F68" s="57">
        <f t="shared" si="13"/>
        <v>0.42510383707819316</v>
      </c>
      <c r="G68" s="118">
        <f t="shared" si="11"/>
        <v>-70.647125000000074</v>
      </c>
      <c r="H68" s="118">
        <f t="shared" si="12"/>
        <v>-11.461787173784298</v>
      </c>
      <c r="I68" s="59"/>
      <c r="J68" s="43">
        <v>2675.9668820000002</v>
      </c>
      <c r="K68" s="43">
        <v>2244.8086899999998</v>
      </c>
      <c r="L68" s="57">
        <f t="shared" si="14"/>
        <v>0.48204019390081987</v>
      </c>
    </row>
    <row r="69" spans="1:12" x14ac:dyDescent="0.2">
      <c r="A69" s="69" t="s">
        <v>26</v>
      </c>
      <c r="B69" s="41" t="s">
        <v>157</v>
      </c>
      <c r="C69" s="43">
        <v>485.73762299999993</v>
      </c>
      <c r="D69" s="43">
        <v>503.59068100000002</v>
      </c>
      <c r="E69" s="43">
        <v>704.29720100000009</v>
      </c>
      <c r="F69" s="57">
        <f t="shared" si="13"/>
        <v>0.54862814486924316</v>
      </c>
      <c r="G69" s="118">
        <f t="shared" si="11"/>
        <v>218.55957800000016</v>
      </c>
      <c r="H69" s="118">
        <f t="shared" si="12"/>
        <v>44.995398266689378</v>
      </c>
      <c r="I69" s="59"/>
      <c r="J69" s="43">
        <v>1678.5039429999999</v>
      </c>
      <c r="K69" s="43">
        <v>2088.0302720000004</v>
      </c>
      <c r="L69" s="57">
        <f t="shared" si="14"/>
        <v>0.44837429651328631</v>
      </c>
    </row>
    <row r="70" spans="1:12" x14ac:dyDescent="0.2">
      <c r="A70" s="69" t="s">
        <v>27</v>
      </c>
      <c r="B70" s="41" t="s">
        <v>161</v>
      </c>
      <c r="C70" s="43">
        <v>780.804351</v>
      </c>
      <c r="D70" s="43">
        <v>515.96262900000022</v>
      </c>
      <c r="E70" s="43">
        <v>408.19365300000004</v>
      </c>
      <c r="F70" s="57">
        <f t="shared" si="13"/>
        <v>0.31797162657301203</v>
      </c>
      <c r="G70" s="118">
        <f t="shared" si="11"/>
        <v>-372.61069799999996</v>
      </c>
      <c r="H70" s="118">
        <f t="shared" si="12"/>
        <v>-47.72139109147971</v>
      </c>
      <c r="I70" s="59"/>
      <c r="J70" s="43">
        <v>3712.0998820000004</v>
      </c>
      <c r="K70" s="43">
        <v>1606.0816859999995</v>
      </c>
      <c r="L70" s="57">
        <f t="shared" si="14"/>
        <v>0.34488280929632159</v>
      </c>
    </row>
    <row r="71" spans="1:12" x14ac:dyDescent="0.2">
      <c r="A71" s="69" t="s">
        <v>28</v>
      </c>
      <c r="B71" s="41" t="s">
        <v>153</v>
      </c>
      <c r="C71" s="43">
        <v>441.91476099999994</v>
      </c>
      <c r="D71" s="43">
        <v>379.52220900000026</v>
      </c>
      <c r="E71" s="43">
        <v>357.05247300000019</v>
      </c>
      <c r="F71" s="57">
        <f t="shared" si="13"/>
        <v>0.27813405421011411</v>
      </c>
      <c r="G71" s="118">
        <f t="shared" si="11"/>
        <v>-84.862287999999751</v>
      </c>
      <c r="H71" s="118">
        <f t="shared" si="12"/>
        <v>-19.203315998761074</v>
      </c>
      <c r="I71" s="59"/>
      <c r="J71" s="43">
        <v>1568.5752050000003</v>
      </c>
      <c r="K71" s="43">
        <v>1456.0082359999999</v>
      </c>
      <c r="L71" s="57">
        <f t="shared" si="14"/>
        <v>0.31265670679608371</v>
      </c>
    </row>
    <row r="72" spans="1:12" x14ac:dyDescent="0.2">
      <c r="A72" s="69" t="s">
        <v>29</v>
      </c>
      <c r="B72" s="41" t="s">
        <v>170</v>
      </c>
      <c r="C72" s="43">
        <v>233.73470400000002</v>
      </c>
      <c r="D72" s="43">
        <v>309.23537899999997</v>
      </c>
      <c r="E72" s="43">
        <v>329.90711099999993</v>
      </c>
      <c r="F72" s="57">
        <f t="shared" si="13"/>
        <v>0.25698856396151065</v>
      </c>
      <c r="G72" s="118">
        <f t="shared" si="11"/>
        <v>96.172406999999907</v>
      </c>
      <c r="H72" s="118">
        <f t="shared" si="12"/>
        <v>41.145968208469334</v>
      </c>
      <c r="I72" s="59"/>
      <c r="J72" s="43">
        <v>922.30217200000004</v>
      </c>
      <c r="K72" s="43">
        <v>1234.0504940000001</v>
      </c>
      <c r="L72" s="57">
        <f t="shared" si="14"/>
        <v>0.2649944924309619</v>
      </c>
    </row>
    <row r="73" spans="1:12" x14ac:dyDescent="0.2">
      <c r="A73" s="69" t="s">
        <v>30</v>
      </c>
      <c r="B73" s="41" t="s">
        <v>149</v>
      </c>
      <c r="C73" s="43">
        <v>398.77006899999998</v>
      </c>
      <c r="D73" s="43">
        <v>286.18049200000002</v>
      </c>
      <c r="E73" s="43">
        <v>292.12478699999991</v>
      </c>
      <c r="F73" s="57">
        <f t="shared" si="13"/>
        <v>0.22755717293008629</v>
      </c>
      <c r="G73" s="118">
        <f t="shared" si="11"/>
        <v>-106.64528200000007</v>
      </c>
      <c r="H73" s="118">
        <f t="shared" si="12"/>
        <v>-26.743552310090774</v>
      </c>
      <c r="I73" s="59"/>
      <c r="J73" s="43">
        <v>1400.4262689999989</v>
      </c>
      <c r="K73" s="43">
        <v>1125.1653449999999</v>
      </c>
      <c r="L73" s="57">
        <f t="shared" si="14"/>
        <v>0.24161298176116863</v>
      </c>
    </row>
    <row r="74" spans="1:12" x14ac:dyDescent="0.2">
      <c r="A74" s="69" t="s">
        <v>31</v>
      </c>
      <c r="B74" s="41" t="s">
        <v>176</v>
      </c>
      <c r="C74" s="43">
        <v>106.086466</v>
      </c>
      <c r="D74" s="43">
        <v>251.09391899999994</v>
      </c>
      <c r="E74" s="43">
        <v>194.59962999999999</v>
      </c>
      <c r="F74" s="57">
        <f t="shared" si="13"/>
        <v>0.1515877584740552</v>
      </c>
      <c r="G74" s="118">
        <f t="shared" si="11"/>
        <v>88.513163999999989</v>
      </c>
      <c r="H74" s="118">
        <f t="shared" si="12"/>
        <v>83.434925620012635</v>
      </c>
      <c r="I74" s="59"/>
      <c r="J74" s="43">
        <v>726.984283</v>
      </c>
      <c r="K74" s="43">
        <v>988.24016299999982</v>
      </c>
      <c r="L74" s="57">
        <f t="shared" si="14"/>
        <v>0.21221027961767994</v>
      </c>
    </row>
    <row r="75" spans="1:12" x14ac:dyDescent="0.2">
      <c r="A75" s="69" t="s">
        <v>32</v>
      </c>
      <c r="B75" s="41" t="s">
        <v>184</v>
      </c>
      <c r="C75" s="43">
        <v>184.840757</v>
      </c>
      <c r="D75" s="43">
        <v>329.231697</v>
      </c>
      <c r="E75" s="43">
        <v>157.38540099999997</v>
      </c>
      <c r="F75" s="57">
        <f t="shared" si="13"/>
        <v>0.12259889781974571</v>
      </c>
      <c r="G75" s="118">
        <f t="shared" si="11"/>
        <v>-27.455356000000023</v>
      </c>
      <c r="H75" s="118">
        <f t="shared" si="12"/>
        <v>-14.853518480234326</v>
      </c>
      <c r="I75" s="59"/>
      <c r="J75" s="43">
        <v>439.56774899999999</v>
      </c>
      <c r="K75" s="43">
        <v>969.059076</v>
      </c>
      <c r="L75" s="57">
        <f t="shared" si="14"/>
        <v>0.20809141864841468</v>
      </c>
    </row>
    <row r="76" spans="1:12" x14ac:dyDescent="0.2">
      <c r="A76" s="35"/>
      <c r="B76" s="35" t="s">
        <v>107</v>
      </c>
      <c r="C76" s="65">
        <f>SUM(C46:C75)</f>
        <v>102657.63133999996</v>
      </c>
      <c r="D76" s="65">
        <f>SUM(D46:D75)</f>
        <v>109131.08166000003</v>
      </c>
      <c r="E76" s="65">
        <f>SUM(E46:E75)</f>
        <v>124936.46990299996</v>
      </c>
      <c r="F76" s="71">
        <f>E76/E$44*100</f>
        <v>97.322073141953169</v>
      </c>
      <c r="G76" s="71">
        <f t="shared" si="11"/>
        <v>22278.838562999998</v>
      </c>
      <c r="H76" s="71">
        <f>(G76/C76)*100</f>
        <v>21.702077353814001</v>
      </c>
      <c r="I76" s="66"/>
      <c r="J76" s="65">
        <f>SUM(J46:J75)</f>
        <v>418234.59573099995</v>
      </c>
      <c r="K76" s="65">
        <f>SUM(K46:K75)</f>
        <v>450402.97878999996</v>
      </c>
      <c r="L76" s="71">
        <f>K76/K$44*100</f>
        <v>96.717524391550029</v>
      </c>
    </row>
    <row r="77" spans="1:12" x14ac:dyDescent="0.2">
      <c r="A77" s="35"/>
      <c r="B77" s="35" t="s">
        <v>33</v>
      </c>
      <c r="C77" s="65">
        <f>C44-C76</f>
        <v>4295.9056080000155</v>
      </c>
      <c r="D77" s="65">
        <f t="shared" ref="D77:E77" si="15">D44-D76</f>
        <v>3403.7294989998773</v>
      </c>
      <c r="E77" s="65">
        <f t="shared" si="15"/>
        <v>3437.768200999999</v>
      </c>
      <c r="F77" s="71">
        <f>E77/E$44*100</f>
        <v>2.6779268580468272</v>
      </c>
      <c r="G77" s="71">
        <f>E77-C77</f>
        <v>-858.13740700001654</v>
      </c>
      <c r="H77" s="71">
        <f>(G77/C77)*100</f>
        <v>-19.975704433588046</v>
      </c>
      <c r="I77" s="66"/>
      <c r="J77" s="65">
        <f>J44-J76</f>
        <v>16918.612158999604</v>
      </c>
      <c r="K77" s="65">
        <f>K44-K76</f>
        <v>15286.13145499985</v>
      </c>
      <c r="L77" s="71">
        <f>K77/K$44*100</f>
        <v>3.2824756084499787</v>
      </c>
    </row>
  </sheetData>
  <mergeCells count="6">
    <mergeCell ref="C3:E3"/>
    <mergeCell ref="G3:H3"/>
    <mergeCell ref="J3:L3"/>
    <mergeCell ref="C42:E42"/>
    <mergeCell ref="G42:H42"/>
    <mergeCell ref="J42:L42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9"/>
  <sheetViews>
    <sheetView view="pageBreakPreview" zoomScaleNormal="100" zoomScaleSheetLayoutView="100" workbookViewId="0">
      <pane xSplit="2" ySplit="4" topLeftCell="C5" activePane="bottomRight" state="frozen"/>
      <selection activeCell="H34" sqref="H34"/>
      <selection pane="topRight" activeCell="H34" sqref="H34"/>
      <selection pane="bottomLeft" activeCell="H34" sqref="H34"/>
      <selection pane="bottomRight" activeCell="P21" sqref="P21"/>
    </sheetView>
  </sheetViews>
  <sheetFormatPr defaultColWidth="9.140625" defaultRowHeight="12.75" x14ac:dyDescent="0.2"/>
  <cols>
    <col min="1" max="1" width="1.42578125" style="21" customWidth="1"/>
    <col min="2" max="2" width="34.7109375" style="21" customWidth="1"/>
    <col min="3" max="4" width="8.7109375" style="21" customWidth="1"/>
    <col min="5" max="5" width="10.42578125" style="21" customWidth="1"/>
    <col min="6" max="6" width="9" style="21" customWidth="1"/>
    <col min="7" max="7" width="12.7109375" style="21" customWidth="1"/>
    <col min="8" max="8" width="8" style="21" customWidth="1"/>
    <col min="9" max="9" width="0.7109375" style="21" customWidth="1"/>
    <col min="10" max="10" width="9.85546875" style="21" customWidth="1"/>
    <col min="11" max="11" width="11.5703125" style="21" customWidth="1"/>
    <col min="12" max="12" width="9" style="21" customWidth="1"/>
    <col min="13" max="14" width="9.28515625" style="21" bestFit="1" customWidth="1"/>
    <col min="15" max="16384" width="9.140625" style="21"/>
  </cols>
  <sheetData>
    <row r="1" spans="1:12" x14ac:dyDescent="0.2">
      <c r="A1" s="94" t="s">
        <v>126</v>
      </c>
      <c r="B1" s="121"/>
      <c r="C1" s="122"/>
      <c r="D1" s="122"/>
      <c r="E1" s="122"/>
      <c r="F1" s="121"/>
      <c r="G1" s="121"/>
      <c r="H1" s="121"/>
      <c r="I1" s="121"/>
      <c r="J1" s="121"/>
      <c r="K1" s="122"/>
      <c r="L1" s="121"/>
    </row>
    <row r="2" spans="1:12" x14ac:dyDescent="0.2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s="22" customFormat="1" x14ac:dyDescent="0.2">
      <c r="A3" s="29"/>
      <c r="B3" s="30"/>
      <c r="C3" s="147" t="s">
        <v>121</v>
      </c>
      <c r="D3" s="147"/>
      <c r="E3" s="147"/>
      <c r="F3" s="13"/>
      <c r="G3" s="148" t="s">
        <v>0</v>
      </c>
      <c r="H3" s="148"/>
      <c r="I3" s="14"/>
      <c r="J3" s="147" t="s">
        <v>121</v>
      </c>
      <c r="K3" s="147"/>
      <c r="L3" s="147"/>
    </row>
    <row r="4" spans="1:12" s="22" customFormat="1" ht="24" x14ac:dyDescent="0.2">
      <c r="A4" s="29"/>
      <c r="B4" s="28" t="s">
        <v>129</v>
      </c>
      <c r="C4" s="17" t="s">
        <v>180</v>
      </c>
      <c r="D4" s="17" t="s">
        <v>177</v>
      </c>
      <c r="E4" s="17" t="s">
        <v>181</v>
      </c>
      <c r="F4" s="18" t="s">
        <v>116</v>
      </c>
      <c r="G4" s="19" t="s">
        <v>128</v>
      </c>
      <c r="H4" s="20" t="s">
        <v>2</v>
      </c>
      <c r="I4" s="20"/>
      <c r="J4" s="17" t="s">
        <v>182</v>
      </c>
      <c r="K4" s="17" t="s">
        <v>183</v>
      </c>
      <c r="L4" s="18" t="s">
        <v>116</v>
      </c>
    </row>
    <row r="5" spans="1:12" s="22" customFormat="1" ht="15" customHeight="1" x14ac:dyDescent="0.2">
      <c r="A5" s="88" t="s">
        <v>34</v>
      </c>
      <c r="B5" s="83"/>
      <c r="C5" s="83">
        <v>114695.19450300009</v>
      </c>
      <c r="D5" s="83">
        <v>137303.57200700001</v>
      </c>
      <c r="E5" s="83">
        <v>133561.15367399994</v>
      </c>
      <c r="F5" s="87">
        <v>100</v>
      </c>
      <c r="G5" s="86">
        <f>E5-C5</f>
        <v>18865.959170999849</v>
      </c>
      <c r="H5" s="87">
        <f>(G5/C5)*100</f>
        <v>16.448779090309987</v>
      </c>
      <c r="I5" s="84"/>
      <c r="J5" s="83">
        <v>477027.11582999991</v>
      </c>
      <c r="K5" s="83">
        <v>511920.64112799999</v>
      </c>
      <c r="L5" s="87">
        <v>100</v>
      </c>
    </row>
    <row r="6" spans="1:12" s="22" customFormat="1" ht="6" customHeight="1" x14ac:dyDescent="0.2">
      <c r="A6" s="123"/>
      <c r="B6" s="124"/>
      <c r="C6" s="114"/>
      <c r="D6" s="114"/>
      <c r="E6" s="114"/>
      <c r="F6" s="115"/>
      <c r="G6" s="116"/>
      <c r="H6" s="117"/>
      <c r="I6" s="117"/>
      <c r="J6" s="114"/>
      <c r="K6" s="114"/>
      <c r="L6" s="115"/>
    </row>
    <row r="7" spans="1:12" s="23" customFormat="1" ht="15" customHeight="1" x14ac:dyDescent="0.2">
      <c r="A7" s="36" t="s">
        <v>52</v>
      </c>
      <c r="B7" s="61"/>
      <c r="C7" s="61">
        <f>SUM(C8:C26)</f>
        <v>97296.346079000083</v>
      </c>
      <c r="D7" s="61">
        <f t="shared" ref="D7:E7" si="0">SUM(D8:D26)</f>
        <v>119317.44708100001</v>
      </c>
      <c r="E7" s="61">
        <f t="shared" si="0"/>
        <v>115815.71674699995</v>
      </c>
      <c r="F7" s="63">
        <f>E7/$E$5*100</f>
        <v>86.713624104869908</v>
      </c>
      <c r="G7" s="64">
        <f>E7-C7</f>
        <v>18519.370667999872</v>
      </c>
      <c r="H7" s="64">
        <f>(G7/C7)*100</f>
        <v>19.033983715033873</v>
      </c>
      <c r="I7" s="61"/>
      <c r="J7" s="61">
        <f t="shared" ref="J7" si="1">SUM(J8:J26)</f>
        <v>403584.70905499993</v>
      </c>
      <c r="K7" s="61">
        <f t="shared" ref="K7" si="2">SUM(K8:K26)</f>
        <v>440560.36988399999</v>
      </c>
      <c r="L7" s="62">
        <f>K7/$K$5*100</f>
        <v>86.06028639775883</v>
      </c>
    </row>
    <row r="8" spans="1:12" s="22" customFormat="1" ht="15" customHeight="1" x14ac:dyDescent="0.2">
      <c r="A8" s="123"/>
      <c r="B8" s="41" t="s">
        <v>57</v>
      </c>
      <c r="C8" s="43">
        <v>44483.582944000074</v>
      </c>
      <c r="D8" s="43">
        <v>62296.940310999991</v>
      </c>
      <c r="E8" s="43">
        <v>60234.503265999956</v>
      </c>
      <c r="F8" s="57">
        <f>E8/$E$7*100</f>
        <v>52.008919823535308</v>
      </c>
      <c r="G8" s="58">
        <f>E8-C8</f>
        <v>15750.920321999882</v>
      </c>
      <c r="H8" s="59">
        <f>(G8/C8)*100</f>
        <v>35.408389521654662</v>
      </c>
      <c r="I8" s="59"/>
      <c r="J8" s="43">
        <v>178231.2012489998</v>
      </c>
      <c r="K8" s="43">
        <v>220415.3825929999</v>
      </c>
      <c r="L8" s="57">
        <f>K8/$K$7*100</f>
        <v>50.030687656049388</v>
      </c>
    </row>
    <row r="9" spans="1:12" s="22" customFormat="1" ht="15" customHeight="1" x14ac:dyDescent="0.2">
      <c r="A9" s="123"/>
      <c r="B9" s="41" t="s">
        <v>58</v>
      </c>
      <c r="C9" s="43">
        <v>9372.2405819999985</v>
      </c>
      <c r="D9" s="43">
        <v>7495.2457869999989</v>
      </c>
      <c r="E9" s="43">
        <v>8503.4202599999971</v>
      </c>
      <c r="F9" s="57">
        <f t="shared" ref="F9:F25" si="3">E9/$E$7*100</f>
        <v>7.3421988818458583</v>
      </c>
      <c r="G9" s="58">
        <f t="shared" ref="G9:G25" si="4">E9-C9</f>
        <v>-868.8203220000014</v>
      </c>
      <c r="H9" s="59">
        <f t="shared" ref="H9:H25" si="5">(G9/C9)*100</f>
        <v>-9.2701453232925726</v>
      </c>
      <c r="I9" s="59"/>
      <c r="J9" s="43">
        <v>45825.599119000042</v>
      </c>
      <c r="K9" s="43">
        <v>35065.926284000023</v>
      </c>
      <c r="L9" s="57">
        <f t="shared" ref="L9:L25" si="6">K9/$K$7*100</f>
        <v>7.9593918747691532</v>
      </c>
    </row>
    <row r="10" spans="1:12" s="22" customFormat="1" ht="15" customHeight="1" x14ac:dyDescent="0.2">
      <c r="A10" s="123"/>
      <c r="B10" s="41" t="s">
        <v>165</v>
      </c>
      <c r="C10" s="43">
        <v>4966.1055380000007</v>
      </c>
      <c r="D10" s="43">
        <v>7054.7912939999978</v>
      </c>
      <c r="E10" s="43">
        <v>6503.3984890000002</v>
      </c>
      <c r="F10" s="57">
        <f t="shared" si="3"/>
        <v>5.6152987449939182</v>
      </c>
      <c r="G10" s="58">
        <f t="shared" si="4"/>
        <v>1537.2929509999994</v>
      </c>
      <c r="H10" s="59">
        <f t="shared" si="5"/>
        <v>30.955704409357221</v>
      </c>
      <c r="I10" s="59"/>
      <c r="J10" s="43">
        <v>22035.939427999969</v>
      </c>
      <c r="K10" s="43">
        <v>25200.486982000006</v>
      </c>
      <c r="L10" s="57">
        <f t="shared" si="6"/>
        <v>5.7200984710983702</v>
      </c>
    </row>
    <row r="11" spans="1:12" s="22" customFormat="1" ht="15" customHeight="1" x14ac:dyDescent="0.2">
      <c r="A11" s="123"/>
      <c r="B11" s="41" t="s">
        <v>164</v>
      </c>
      <c r="C11" s="43">
        <v>5894.3441310000017</v>
      </c>
      <c r="D11" s="43">
        <v>5988.1673659999988</v>
      </c>
      <c r="E11" s="43">
        <v>5229.6520150000006</v>
      </c>
      <c r="F11" s="57">
        <f t="shared" si="3"/>
        <v>4.5154942367832538</v>
      </c>
      <c r="G11" s="58">
        <f t="shared" si="4"/>
        <v>-664.69211600000108</v>
      </c>
      <c r="H11" s="59">
        <f t="shared" si="5"/>
        <v>-11.276778233971777</v>
      </c>
      <c r="I11" s="59"/>
      <c r="J11" s="43">
        <v>24030.359810000005</v>
      </c>
      <c r="K11" s="43">
        <v>22292.120244999984</v>
      </c>
      <c r="L11" s="57">
        <f t="shared" si="6"/>
        <v>5.0599467788874257</v>
      </c>
    </row>
    <row r="12" spans="1:12" s="22" customFormat="1" ht="15" customHeight="1" x14ac:dyDescent="0.2">
      <c r="A12" s="123"/>
      <c r="B12" s="41" t="s">
        <v>60</v>
      </c>
      <c r="C12" s="43">
        <v>4960.3607659999971</v>
      </c>
      <c r="D12" s="43">
        <v>5581.1942119999967</v>
      </c>
      <c r="E12" s="43">
        <v>5086.924858000003</v>
      </c>
      <c r="F12" s="57">
        <f t="shared" si="3"/>
        <v>4.3922578047955421</v>
      </c>
      <c r="G12" s="58">
        <f t="shared" si="4"/>
        <v>126.56409200000599</v>
      </c>
      <c r="H12" s="59">
        <f t="shared" si="5"/>
        <v>2.5515098189534799</v>
      </c>
      <c r="I12" s="59"/>
      <c r="J12" s="43">
        <v>19967.704778000018</v>
      </c>
      <c r="K12" s="43">
        <v>20678.135556999998</v>
      </c>
      <c r="L12" s="57">
        <f t="shared" si="6"/>
        <v>4.693598646297799</v>
      </c>
    </row>
    <row r="13" spans="1:12" s="22" customFormat="1" ht="15" customHeight="1" x14ac:dyDescent="0.2">
      <c r="A13" s="123"/>
      <c r="B13" s="41" t="s">
        <v>62</v>
      </c>
      <c r="C13" s="43">
        <v>4429.451853999999</v>
      </c>
      <c r="D13" s="43">
        <v>5149.5170950000002</v>
      </c>
      <c r="E13" s="43">
        <v>5051.3869969999987</v>
      </c>
      <c r="F13" s="57">
        <f t="shared" si="3"/>
        <v>4.3615729703031416</v>
      </c>
      <c r="G13" s="58">
        <f t="shared" si="4"/>
        <v>621.9351429999997</v>
      </c>
      <c r="H13" s="59">
        <f t="shared" si="5"/>
        <v>14.040905364810854</v>
      </c>
      <c r="I13" s="59"/>
      <c r="J13" s="43">
        <v>18758.028002999985</v>
      </c>
      <c r="K13" s="43">
        <v>19131.292302999998</v>
      </c>
      <c r="L13" s="57">
        <f t="shared" si="6"/>
        <v>4.3424905213415563</v>
      </c>
    </row>
    <row r="14" spans="1:12" s="22" customFormat="1" ht="15" customHeight="1" x14ac:dyDescent="0.2">
      <c r="A14" s="123"/>
      <c r="B14" s="41" t="s">
        <v>68</v>
      </c>
      <c r="C14" s="43">
        <v>2846.9286410000018</v>
      </c>
      <c r="D14" s="43">
        <v>3172.8229980000015</v>
      </c>
      <c r="E14" s="43">
        <v>3474.5893570000003</v>
      </c>
      <c r="F14" s="57">
        <f t="shared" si="3"/>
        <v>3.0001017604460878</v>
      </c>
      <c r="G14" s="58">
        <f t="shared" si="4"/>
        <v>627.6607159999985</v>
      </c>
      <c r="H14" s="59">
        <f t="shared" si="5"/>
        <v>22.046942342029645</v>
      </c>
      <c r="I14" s="59"/>
      <c r="J14" s="43">
        <v>11160.119936000012</v>
      </c>
      <c r="K14" s="43">
        <v>13107.816681999999</v>
      </c>
      <c r="L14" s="57">
        <f t="shared" si="6"/>
        <v>2.9752600501609576</v>
      </c>
    </row>
    <row r="15" spans="1:12" s="22" customFormat="1" ht="15" customHeight="1" x14ac:dyDescent="0.2">
      <c r="A15" s="123"/>
      <c r="B15" s="41" t="s">
        <v>61</v>
      </c>
      <c r="C15" s="43">
        <v>2460.3366389999996</v>
      </c>
      <c r="D15" s="43">
        <v>3459.2641660000018</v>
      </c>
      <c r="E15" s="43">
        <v>3231.3412549999998</v>
      </c>
      <c r="F15" s="57">
        <f t="shared" si="3"/>
        <v>2.7900714564145743</v>
      </c>
      <c r="G15" s="58">
        <f t="shared" si="4"/>
        <v>771.00461600000017</v>
      </c>
      <c r="H15" s="59">
        <f t="shared" si="5"/>
        <v>31.337362691691407</v>
      </c>
      <c r="I15" s="59"/>
      <c r="J15" s="43">
        <v>10534.356271000008</v>
      </c>
      <c r="K15" s="43">
        <v>12463.438634000015</v>
      </c>
      <c r="L15" s="57">
        <f t="shared" si="6"/>
        <v>2.8289967700185223</v>
      </c>
    </row>
    <row r="16" spans="1:12" s="22" customFormat="1" ht="15" customHeight="1" x14ac:dyDescent="0.2">
      <c r="A16" s="125"/>
      <c r="B16" s="41" t="s">
        <v>166</v>
      </c>
      <c r="C16" s="43">
        <v>3231.7668279999998</v>
      </c>
      <c r="D16" s="43">
        <v>2594.8008470000004</v>
      </c>
      <c r="E16" s="43">
        <v>2216.1882329999999</v>
      </c>
      <c r="F16" s="57">
        <f t="shared" si="3"/>
        <v>1.9135470515122526</v>
      </c>
      <c r="G16" s="58">
        <f t="shared" si="4"/>
        <v>-1015.578595</v>
      </c>
      <c r="H16" s="59">
        <f t="shared" si="5"/>
        <v>-31.424872184497836</v>
      </c>
      <c r="I16" s="59"/>
      <c r="J16" s="43">
        <v>13065.002916000003</v>
      </c>
      <c r="K16" s="43">
        <v>8772.9658309999995</v>
      </c>
      <c r="L16" s="57">
        <f t="shared" si="6"/>
        <v>1.9913197896828376</v>
      </c>
    </row>
    <row r="17" spans="1:12" s="22" customFormat="1" ht="15" customHeight="1" x14ac:dyDescent="0.2">
      <c r="A17" s="125"/>
      <c r="B17" s="41" t="s">
        <v>66</v>
      </c>
      <c r="C17" s="43">
        <v>1914.9932140000005</v>
      </c>
      <c r="D17" s="43">
        <v>2212.8438629999996</v>
      </c>
      <c r="E17" s="43">
        <v>1979.6917910000022</v>
      </c>
      <c r="F17" s="57">
        <f t="shared" si="3"/>
        <v>1.7093464053109901</v>
      </c>
      <c r="G17" s="58">
        <f t="shared" si="4"/>
        <v>64.698577000001706</v>
      </c>
      <c r="H17" s="59">
        <f t="shared" si="5"/>
        <v>3.3785277423965683</v>
      </c>
      <c r="I17" s="59"/>
      <c r="J17" s="43">
        <v>7746.4187830000055</v>
      </c>
      <c r="K17" s="43">
        <v>8403.3976760000005</v>
      </c>
      <c r="L17" s="57">
        <f t="shared" si="6"/>
        <v>1.9074338616096187</v>
      </c>
    </row>
    <row r="18" spans="1:12" s="22" customFormat="1" ht="15" customHeight="1" x14ac:dyDescent="0.2">
      <c r="A18" s="123"/>
      <c r="B18" s="41" t="s">
        <v>59</v>
      </c>
      <c r="C18" s="43">
        <v>1508.9104210000012</v>
      </c>
      <c r="D18" s="43">
        <v>1514.9999469999996</v>
      </c>
      <c r="E18" s="43">
        <v>1980.6865880000005</v>
      </c>
      <c r="F18" s="57">
        <f t="shared" si="3"/>
        <v>1.7102053534986279</v>
      </c>
      <c r="G18" s="58">
        <f t="shared" si="4"/>
        <v>471.7761669999993</v>
      </c>
      <c r="H18" s="59">
        <f t="shared" si="5"/>
        <v>31.266015558918252</v>
      </c>
      <c r="I18" s="59"/>
      <c r="J18" s="43">
        <v>6458.7081769999995</v>
      </c>
      <c r="K18" s="43">
        <v>6314.2843379999986</v>
      </c>
      <c r="L18" s="57">
        <f t="shared" si="6"/>
        <v>1.4332392946879349</v>
      </c>
    </row>
    <row r="19" spans="1:12" s="22" customFormat="1" ht="15" customHeight="1" x14ac:dyDescent="0.2">
      <c r="A19" s="123"/>
      <c r="B19" s="41" t="s">
        <v>64</v>
      </c>
      <c r="C19" s="43">
        <v>1362.0592229999991</v>
      </c>
      <c r="D19" s="43">
        <v>1417.0946309999995</v>
      </c>
      <c r="E19" s="43">
        <v>1408.0679179999995</v>
      </c>
      <c r="F19" s="57">
        <f t="shared" si="3"/>
        <v>1.2157831057385167</v>
      </c>
      <c r="G19" s="58">
        <f t="shared" si="4"/>
        <v>46.008695000000444</v>
      </c>
      <c r="H19" s="59">
        <f t="shared" si="5"/>
        <v>3.37787771802346</v>
      </c>
      <c r="I19" s="59"/>
      <c r="J19" s="43">
        <v>5466.9108450000049</v>
      </c>
      <c r="K19" s="43">
        <v>5521.4981849999922</v>
      </c>
      <c r="L19" s="57">
        <f t="shared" si="6"/>
        <v>1.2532898014530467</v>
      </c>
    </row>
    <row r="20" spans="1:12" s="22" customFormat="1" ht="15" customHeight="1" x14ac:dyDescent="0.2">
      <c r="A20" s="123"/>
      <c r="B20" s="41" t="s">
        <v>167</v>
      </c>
      <c r="C20" s="43">
        <v>1340.1047040000003</v>
      </c>
      <c r="D20" s="43">
        <v>1323.6197040000004</v>
      </c>
      <c r="E20" s="43">
        <v>1303.7134010000016</v>
      </c>
      <c r="F20" s="57">
        <f t="shared" si="3"/>
        <v>1.1256791717206831</v>
      </c>
      <c r="G20" s="58">
        <f t="shared" si="4"/>
        <v>-36.391302999998743</v>
      </c>
      <c r="H20" s="59">
        <f t="shared" si="5"/>
        <v>-2.7155566942923541</v>
      </c>
      <c r="I20" s="59"/>
      <c r="J20" s="43">
        <v>5425.966507999995</v>
      </c>
      <c r="K20" s="43">
        <v>5293.6305820000034</v>
      </c>
      <c r="L20" s="57">
        <f t="shared" si="6"/>
        <v>1.2015675816219742</v>
      </c>
    </row>
    <row r="21" spans="1:12" s="22" customFormat="1" ht="15" customHeight="1" x14ac:dyDescent="0.2">
      <c r="A21" s="123"/>
      <c r="B21" s="41" t="s">
        <v>69</v>
      </c>
      <c r="C21" s="43">
        <v>1239.2380810000002</v>
      </c>
      <c r="D21" s="43">
        <v>1238.290577</v>
      </c>
      <c r="E21" s="43">
        <v>1129.7039180000004</v>
      </c>
      <c r="F21" s="57">
        <f t="shared" si="3"/>
        <v>0.97543230722980756</v>
      </c>
      <c r="G21" s="58">
        <f t="shared" si="4"/>
        <v>-109.53416299999981</v>
      </c>
      <c r="H21" s="59">
        <f t="shared" si="5"/>
        <v>-8.8388312689367545</v>
      </c>
      <c r="I21" s="59"/>
      <c r="J21" s="43">
        <v>5055.342147000003</v>
      </c>
      <c r="K21" s="43">
        <v>4824.1809220000068</v>
      </c>
      <c r="L21" s="57">
        <f t="shared" si="6"/>
        <v>1.095010185158102</v>
      </c>
    </row>
    <row r="22" spans="1:12" s="22" customFormat="1" ht="15" customHeight="1" x14ac:dyDescent="0.2">
      <c r="A22" s="123"/>
      <c r="B22" s="41" t="s">
        <v>65</v>
      </c>
      <c r="C22" s="43">
        <v>1216.3926270000002</v>
      </c>
      <c r="D22" s="43">
        <v>1078.0122969999995</v>
      </c>
      <c r="E22" s="43">
        <v>1170.3952400000003</v>
      </c>
      <c r="F22" s="57">
        <f t="shared" si="3"/>
        <v>1.0105668495379905</v>
      </c>
      <c r="G22" s="58">
        <f t="shared" si="4"/>
        <v>-45.99738699999989</v>
      </c>
      <c r="H22" s="59">
        <f t="shared" si="5"/>
        <v>-3.7814588792307666</v>
      </c>
      <c r="I22" s="59"/>
      <c r="J22" s="43">
        <v>4782.5719570000028</v>
      </c>
      <c r="K22" s="43">
        <v>4409.6877790000053</v>
      </c>
      <c r="L22" s="57">
        <f t="shared" si="6"/>
        <v>1.0009270194141795</v>
      </c>
    </row>
    <row r="23" spans="1:12" s="22" customFormat="1" ht="15" customHeight="1" x14ac:dyDescent="0.2">
      <c r="A23" s="123"/>
      <c r="B23" s="41" t="s">
        <v>67</v>
      </c>
      <c r="C23" s="43">
        <v>992.192497</v>
      </c>
      <c r="D23" s="43">
        <v>1205.067724</v>
      </c>
      <c r="E23" s="43">
        <v>1136.0341350000003</v>
      </c>
      <c r="F23" s="57">
        <f t="shared" si="3"/>
        <v>0.98089807403400431</v>
      </c>
      <c r="G23" s="58">
        <f t="shared" si="4"/>
        <v>143.84163800000033</v>
      </c>
      <c r="H23" s="59">
        <f t="shared" si="5"/>
        <v>14.497351918596532</v>
      </c>
      <c r="I23" s="59"/>
      <c r="J23" s="43">
        <v>4072.9143959999983</v>
      </c>
      <c r="K23" s="43">
        <v>4373.4549180000004</v>
      </c>
      <c r="L23" s="57">
        <f t="shared" si="6"/>
        <v>0.99270275244038308</v>
      </c>
    </row>
    <row r="24" spans="1:12" s="22" customFormat="1" ht="15" customHeight="1" x14ac:dyDescent="0.2">
      <c r="A24" s="123"/>
      <c r="B24" s="41" t="s">
        <v>70</v>
      </c>
      <c r="C24" s="43">
        <v>700.85839599999974</v>
      </c>
      <c r="D24" s="43">
        <v>884.32325200000002</v>
      </c>
      <c r="E24" s="43">
        <v>955.43451900000014</v>
      </c>
      <c r="F24" s="57">
        <f t="shared" si="3"/>
        <v>0.8249610206938941</v>
      </c>
      <c r="G24" s="58">
        <f t="shared" si="4"/>
        <v>254.57612300000039</v>
      </c>
      <c r="H24" s="59">
        <f t="shared" si="5"/>
        <v>36.32347482072548</v>
      </c>
      <c r="I24" s="59"/>
      <c r="J24" s="43">
        <v>2832.7861490000005</v>
      </c>
      <c r="K24" s="43">
        <v>3320.2579659999983</v>
      </c>
      <c r="L24" s="57">
        <f t="shared" si="6"/>
        <v>0.75364426602288936</v>
      </c>
    </row>
    <row r="25" spans="1:12" s="22" customFormat="1" ht="15" customHeight="1" x14ac:dyDescent="0.2">
      <c r="A25" s="123"/>
      <c r="B25" s="41" t="s">
        <v>71</v>
      </c>
      <c r="C25" s="43">
        <v>220.31996299999994</v>
      </c>
      <c r="D25" s="43">
        <v>271.77181300000029</v>
      </c>
      <c r="E25" s="43">
        <v>237.50039800000019</v>
      </c>
      <c r="F25" s="57">
        <f t="shared" si="3"/>
        <v>0.20506750264199552</v>
      </c>
      <c r="G25" s="58">
        <f t="shared" si="4"/>
        <v>17.180435000000244</v>
      </c>
      <c r="H25" s="59">
        <f t="shared" si="5"/>
        <v>7.7979474787766954</v>
      </c>
      <c r="I25" s="59"/>
      <c r="J25" s="43">
        <v>1021.1356559999995</v>
      </c>
      <c r="K25" s="43">
        <v>995.87040100000127</v>
      </c>
      <c r="L25" s="57">
        <f t="shared" si="6"/>
        <v>0.22604629673391072</v>
      </c>
    </row>
    <row r="26" spans="1:12" s="78" customFormat="1" ht="15" customHeight="1" x14ac:dyDescent="0.2">
      <c r="A26" s="123"/>
      <c r="B26" s="41" t="s">
        <v>63</v>
      </c>
      <c r="C26" s="43">
        <v>4156.1590300000053</v>
      </c>
      <c r="D26" s="43">
        <v>5378.6791970000058</v>
      </c>
      <c r="E26" s="43">
        <v>4983.0841090000004</v>
      </c>
      <c r="F26" s="57">
        <f>E26/$E$7*100</f>
        <v>4.3025974789635626</v>
      </c>
      <c r="G26" s="58">
        <f>E26-C26</f>
        <v>826.92507899999509</v>
      </c>
      <c r="H26" s="59">
        <f>(G26/C26)*100</f>
        <v>19.89637723270647</v>
      </c>
      <c r="I26" s="59"/>
      <c r="J26" s="43">
        <v>17113.642927000008</v>
      </c>
      <c r="K26" s="43">
        <v>19976.54200599996</v>
      </c>
      <c r="L26" s="57">
        <f>K26/$K$7*100</f>
        <v>4.534348382551932</v>
      </c>
    </row>
    <row r="27" spans="1:12" s="22" customFormat="1" ht="6" customHeight="1" x14ac:dyDescent="0.2">
      <c r="A27" s="123"/>
      <c r="B27" s="41"/>
      <c r="C27" s="144"/>
      <c r="D27" s="144"/>
      <c r="E27" s="144"/>
      <c r="F27" s="57"/>
      <c r="G27" s="58"/>
      <c r="H27" s="59"/>
      <c r="I27" s="59"/>
      <c r="J27" s="144"/>
      <c r="K27" s="144"/>
      <c r="L27" s="57"/>
    </row>
    <row r="28" spans="1:12" s="23" customFormat="1" ht="15" customHeight="1" x14ac:dyDescent="0.2">
      <c r="A28" s="60" t="s">
        <v>53</v>
      </c>
      <c r="B28" s="61"/>
      <c r="C28" s="61">
        <f>SUM(C29:C35)</f>
        <v>8191.5413010000002</v>
      </c>
      <c r="D28" s="61">
        <f t="shared" ref="D28:E28" si="7">SUM(D29:D35)</f>
        <v>8187.6861640000006</v>
      </c>
      <c r="E28" s="61">
        <f t="shared" si="7"/>
        <v>8476.0948420000022</v>
      </c>
      <c r="F28" s="62">
        <f>E28/$E$5*100</f>
        <v>6.3462276334395167</v>
      </c>
      <c r="G28" s="63">
        <f>E28-C28</f>
        <v>284.55354100000204</v>
      </c>
      <c r="H28" s="64">
        <f>(G28/C28)*100</f>
        <v>3.4737484747255634</v>
      </c>
      <c r="I28" s="64"/>
      <c r="J28" s="61">
        <f>SUM(J29:J35)</f>
        <v>30983.185361000018</v>
      </c>
      <c r="K28" s="61">
        <f t="shared" ref="K28" si="8">SUM(K29:K35)</f>
        <v>34431.077128999998</v>
      </c>
      <c r="L28" s="62">
        <f>K28/$K$5*100</f>
        <v>6.7258622455879626</v>
      </c>
    </row>
    <row r="29" spans="1:12" s="76" customFormat="1" ht="15" customHeight="1" x14ac:dyDescent="0.2">
      <c r="A29" s="126"/>
      <c r="B29" s="42" t="s">
        <v>168</v>
      </c>
      <c r="C29" s="43">
        <v>6193.294997</v>
      </c>
      <c r="D29" s="43">
        <v>5804.6380540000009</v>
      </c>
      <c r="E29" s="43">
        <v>6306.4279390000011</v>
      </c>
      <c r="F29" s="77">
        <f>E29/$E$28*100</f>
        <v>74.40251739221867</v>
      </c>
      <c r="G29" s="127">
        <f>E29-C29</f>
        <v>113.13294200000109</v>
      </c>
      <c r="H29" s="128">
        <f>(G29/C29)*100</f>
        <v>1.8267003599021541</v>
      </c>
      <c r="I29" s="128"/>
      <c r="J29" s="43">
        <v>22752.472912000016</v>
      </c>
      <c r="K29" s="43">
        <v>25111.065328999994</v>
      </c>
      <c r="L29" s="77">
        <f>K29/$K$28*100</f>
        <v>72.931396351378993</v>
      </c>
    </row>
    <row r="30" spans="1:12" s="22" customFormat="1" ht="15" customHeight="1" x14ac:dyDescent="0.2">
      <c r="A30" s="123"/>
      <c r="B30" s="41" t="s">
        <v>72</v>
      </c>
      <c r="C30" s="43">
        <v>359.93480899999997</v>
      </c>
      <c r="D30" s="43">
        <v>479.43736000000001</v>
      </c>
      <c r="E30" s="43">
        <v>331.75392999999997</v>
      </c>
      <c r="F30" s="57">
        <f t="shared" ref="F30:F34" si="9">E30/$E$28*100</f>
        <v>3.9139950199250011</v>
      </c>
      <c r="G30" s="58">
        <f t="shared" ref="G30:G35" si="10">E30-C30</f>
        <v>-28.180879000000004</v>
      </c>
      <c r="H30" s="59">
        <f t="shared" ref="H30:H35" si="11">(G30/C30)*100</f>
        <v>-7.8294397472404533</v>
      </c>
      <c r="I30" s="59"/>
      <c r="J30" s="43">
        <v>1475.8127789999996</v>
      </c>
      <c r="K30" s="43">
        <v>1708.1415440000003</v>
      </c>
      <c r="L30" s="57">
        <f t="shared" ref="L30:L35" si="12">K30/$K$28*100</f>
        <v>4.9610459109375267</v>
      </c>
    </row>
    <row r="31" spans="1:12" s="22" customFormat="1" ht="15" customHeight="1" x14ac:dyDescent="0.2">
      <c r="A31" s="123"/>
      <c r="B31" s="41" t="s">
        <v>74</v>
      </c>
      <c r="C31" s="43">
        <v>272.70707400000003</v>
      </c>
      <c r="D31" s="43">
        <v>311.44063199999994</v>
      </c>
      <c r="E31" s="43">
        <v>300.78250300000008</v>
      </c>
      <c r="F31" s="57">
        <f t="shared" si="9"/>
        <v>3.5485976573738767</v>
      </c>
      <c r="G31" s="58">
        <f t="shared" si="10"/>
        <v>28.075429000000042</v>
      </c>
      <c r="H31" s="59">
        <f t="shared" si="11"/>
        <v>10.295086441358702</v>
      </c>
      <c r="I31" s="59"/>
      <c r="J31" s="43">
        <v>1178.5895519999995</v>
      </c>
      <c r="K31" s="43">
        <v>1282.7113759999995</v>
      </c>
      <c r="L31" s="57">
        <f t="shared" si="12"/>
        <v>3.7254465528167287</v>
      </c>
    </row>
    <row r="32" spans="1:12" s="22" customFormat="1" ht="15" customHeight="1" x14ac:dyDescent="0.2">
      <c r="A32" s="123"/>
      <c r="B32" s="41" t="s">
        <v>75</v>
      </c>
      <c r="C32" s="43">
        <v>251.79960699999998</v>
      </c>
      <c r="D32" s="43">
        <v>239.01270299999999</v>
      </c>
      <c r="E32" s="43">
        <v>238.200108</v>
      </c>
      <c r="F32" s="57">
        <f t="shared" si="9"/>
        <v>2.8102577005119351</v>
      </c>
      <c r="G32" s="58">
        <f t="shared" si="10"/>
        <v>-13.59949899999998</v>
      </c>
      <c r="H32" s="59">
        <f t="shared" si="11"/>
        <v>-5.4009214557669987</v>
      </c>
      <c r="I32" s="59"/>
      <c r="J32" s="43">
        <v>985.9872959999999</v>
      </c>
      <c r="K32" s="43">
        <v>879.64357899999982</v>
      </c>
      <c r="L32" s="57">
        <f t="shared" si="12"/>
        <v>2.5547954125986641</v>
      </c>
    </row>
    <row r="33" spans="1:12" s="22" customFormat="1" ht="15" customHeight="1" x14ac:dyDescent="0.2">
      <c r="A33" s="123"/>
      <c r="B33" s="41" t="s">
        <v>73</v>
      </c>
      <c r="C33" s="43">
        <v>200.79495900000001</v>
      </c>
      <c r="D33" s="43">
        <v>211.856899</v>
      </c>
      <c r="E33" s="43">
        <v>225.656192</v>
      </c>
      <c r="F33" s="57">
        <f t="shared" si="9"/>
        <v>2.6622660105435374</v>
      </c>
      <c r="G33" s="58">
        <f t="shared" si="10"/>
        <v>24.861232999999999</v>
      </c>
      <c r="H33" s="59">
        <f t="shared" si="11"/>
        <v>12.381402961415978</v>
      </c>
      <c r="I33" s="59"/>
      <c r="J33" s="43">
        <v>809.27884499999993</v>
      </c>
      <c r="K33" s="43">
        <v>818.93324899999982</v>
      </c>
      <c r="L33" s="57">
        <f t="shared" si="12"/>
        <v>2.3784711873281572</v>
      </c>
    </row>
    <row r="34" spans="1:12" s="22" customFormat="1" ht="15" customHeight="1" x14ac:dyDescent="0.2">
      <c r="A34" s="123"/>
      <c r="B34" s="41" t="s">
        <v>76</v>
      </c>
      <c r="C34" s="43">
        <v>50.533661000000009</v>
      </c>
      <c r="D34" s="43">
        <v>30.782432</v>
      </c>
      <c r="E34" s="43">
        <v>32.524324</v>
      </c>
      <c r="F34" s="57">
        <f t="shared" si="9"/>
        <v>0.38371826420391525</v>
      </c>
      <c r="G34" s="58">
        <f t="shared" si="10"/>
        <v>-18.009337000000009</v>
      </c>
      <c r="H34" s="59">
        <f t="shared" si="11"/>
        <v>-35.638298598631131</v>
      </c>
      <c r="I34" s="59"/>
      <c r="J34" s="43">
        <v>170.41057300000006</v>
      </c>
      <c r="K34" s="43">
        <v>133.17270100000005</v>
      </c>
      <c r="L34" s="57">
        <f t="shared" si="12"/>
        <v>0.38678052534067747</v>
      </c>
    </row>
    <row r="35" spans="1:12" s="78" customFormat="1" ht="15" customHeight="1" x14ac:dyDescent="0.2">
      <c r="A35" s="123"/>
      <c r="B35" s="41" t="s">
        <v>133</v>
      </c>
      <c r="C35" s="43">
        <v>862.47619399999974</v>
      </c>
      <c r="D35" s="43">
        <v>1110.5180839999998</v>
      </c>
      <c r="E35" s="43">
        <v>1040.7498459999999</v>
      </c>
      <c r="F35" s="57">
        <f>E35/$E$28*100</f>
        <v>12.278647955223052</v>
      </c>
      <c r="G35" s="58">
        <f t="shared" si="10"/>
        <v>178.2736520000002</v>
      </c>
      <c r="H35" s="59">
        <f t="shared" si="11"/>
        <v>20.669979442934082</v>
      </c>
      <c r="I35" s="59"/>
      <c r="J35" s="43">
        <v>3610.633404000002</v>
      </c>
      <c r="K35" s="43">
        <v>4497.4093510000002</v>
      </c>
      <c r="L35" s="57">
        <f t="shared" si="12"/>
        <v>13.062064059599232</v>
      </c>
    </row>
    <row r="36" spans="1:12" s="22" customFormat="1" ht="6" customHeight="1" x14ac:dyDescent="0.2">
      <c r="A36" s="123"/>
      <c r="B36" s="41"/>
      <c r="C36" s="56"/>
      <c r="D36" s="56"/>
      <c r="E36" s="56"/>
      <c r="F36" s="57"/>
      <c r="G36" s="58"/>
      <c r="H36" s="59"/>
      <c r="I36" s="59"/>
      <c r="J36" s="109"/>
      <c r="K36" s="109"/>
      <c r="L36" s="57"/>
    </row>
    <row r="37" spans="1:12" s="23" customFormat="1" ht="15" customHeight="1" x14ac:dyDescent="0.2">
      <c r="A37" s="60" t="s">
        <v>54</v>
      </c>
      <c r="B37" s="61"/>
      <c r="C37" s="61">
        <f>SUM(C38:C44)</f>
        <v>8221.4265540000015</v>
      </c>
      <c r="D37" s="61">
        <f t="shared" ref="D37:E37" si="13">SUM(D38:D44)</f>
        <v>8731.3778829999992</v>
      </c>
      <c r="E37" s="61">
        <f t="shared" si="13"/>
        <v>8115.6076769999991</v>
      </c>
      <c r="F37" s="62">
        <f>E37/$E$5*100</f>
        <v>6.0763234321925799</v>
      </c>
      <c r="G37" s="63">
        <f>E37-C37</f>
        <v>-105.81887700000243</v>
      </c>
      <c r="H37" s="64">
        <f>(G37/C37)*100</f>
        <v>-1.2871108962047222</v>
      </c>
      <c r="I37" s="64"/>
      <c r="J37" s="61">
        <f>SUM(J38:J44)</f>
        <v>39185.279029999998</v>
      </c>
      <c r="K37" s="61">
        <f>SUM(K38:K44)</f>
        <v>32603.723621999998</v>
      </c>
      <c r="L37" s="62">
        <f>K37/$K$5*100</f>
        <v>6.3689019356904204</v>
      </c>
    </row>
    <row r="38" spans="1:12" s="22" customFormat="1" ht="15" customHeight="1" x14ac:dyDescent="0.2">
      <c r="A38" s="123"/>
      <c r="B38" s="41" t="s">
        <v>79</v>
      </c>
      <c r="C38" s="43">
        <v>4283.5141739999999</v>
      </c>
      <c r="D38" s="43">
        <v>5472.0304340000002</v>
      </c>
      <c r="E38" s="43">
        <v>4569.9921209999993</v>
      </c>
      <c r="F38" s="57">
        <f>E38/$E$37*100</f>
        <v>56.311151338076193</v>
      </c>
      <c r="G38" s="58">
        <f>E38-C38</f>
        <v>286.4779469999994</v>
      </c>
      <c r="H38" s="59">
        <f>(G38/C38)*100</f>
        <v>6.6879187359495216</v>
      </c>
      <c r="I38" s="59"/>
      <c r="J38" s="43">
        <v>22792.131928000003</v>
      </c>
      <c r="K38" s="43">
        <v>20053.446952000002</v>
      </c>
      <c r="L38" s="57">
        <f>K38/$K$37*100</f>
        <v>61.506615577088709</v>
      </c>
    </row>
    <row r="39" spans="1:12" s="22" customFormat="1" ht="15" customHeight="1" x14ac:dyDescent="0.2">
      <c r="A39" s="123"/>
      <c r="B39" s="41" t="s">
        <v>77</v>
      </c>
      <c r="C39" s="43">
        <v>2522.9635170000001</v>
      </c>
      <c r="D39" s="43">
        <v>1618.7875359999998</v>
      </c>
      <c r="E39" s="43">
        <v>2304.574791</v>
      </c>
      <c r="F39" s="57">
        <f t="shared" ref="F39:F44" si="14">E39/$E$37*100</f>
        <v>28.396823537087307</v>
      </c>
      <c r="G39" s="58">
        <f t="shared" ref="G39:G44" si="15">E39-C39</f>
        <v>-218.38872600000013</v>
      </c>
      <c r="H39" s="59">
        <f t="shared" ref="H39:H44" si="16">(G39/C39)*100</f>
        <v>-8.6560397932222699</v>
      </c>
      <c r="I39" s="59"/>
      <c r="J39" s="43">
        <v>10886.148579000001</v>
      </c>
      <c r="K39" s="43">
        <v>7116.2242760000008</v>
      </c>
      <c r="L39" s="57">
        <f t="shared" ref="L39:L44" si="17">K39/$K$37*100</f>
        <v>21.82641577539993</v>
      </c>
    </row>
    <row r="40" spans="1:12" s="22" customFormat="1" ht="15" customHeight="1" x14ac:dyDescent="0.2">
      <c r="A40" s="123"/>
      <c r="B40" s="41" t="s">
        <v>132</v>
      </c>
      <c r="C40" s="43">
        <v>865.88614200000018</v>
      </c>
      <c r="D40" s="43">
        <v>648.56836299999998</v>
      </c>
      <c r="E40" s="43">
        <v>713.17635900000005</v>
      </c>
      <c r="F40" s="57">
        <f t="shared" si="14"/>
        <v>8.7877135931690518</v>
      </c>
      <c r="G40" s="58">
        <f t="shared" si="15"/>
        <v>-152.70978300000013</v>
      </c>
      <c r="H40" s="59">
        <f t="shared" si="16"/>
        <v>-17.63624287221819</v>
      </c>
      <c r="I40" s="59"/>
      <c r="J40" s="43">
        <v>3026.8888800000004</v>
      </c>
      <c r="K40" s="43">
        <v>2540.7373050000006</v>
      </c>
      <c r="L40" s="57">
        <f t="shared" si="17"/>
        <v>7.7927826111419627</v>
      </c>
    </row>
    <row r="41" spans="1:12" s="22" customFormat="1" ht="15" customHeight="1" x14ac:dyDescent="0.2">
      <c r="A41" s="123"/>
      <c r="B41" s="41" t="s">
        <v>169</v>
      </c>
      <c r="C41" s="43">
        <v>233.94679099999999</v>
      </c>
      <c r="D41" s="43">
        <v>690.47506700000008</v>
      </c>
      <c r="E41" s="43">
        <v>272.64657699999998</v>
      </c>
      <c r="F41" s="57">
        <f t="shared" si="14"/>
        <v>3.3595337262629483</v>
      </c>
      <c r="G41" s="58">
        <f t="shared" si="15"/>
        <v>38.699785999999989</v>
      </c>
      <c r="H41" s="59">
        <f t="shared" si="16"/>
        <v>16.542131582390454</v>
      </c>
      <c r="I41" s="59"/>
      <c r="J41" s="43">
        <v>1019.4010249999999</v>
      </c>
      <c r="K41" s="43">
        <v>1721.3507669999999</v>
      </c>
      <c r="L41" s="57">
        <f t="shared" si="17"/>
        <v>5.2796140310749191</v>
      </c>
    </row>
    <row r="42" spans="1:12" s="22" customFormat="1" ht="15" customHeight="1" x14ac:dyDescent="0.2">
      <c r="A42" s="123"/>
      <c r="B42" s="41" t="s">
        <v>80</v>
      </c>
      <c r="C42" s="43">
        <v>151.61297500000003</v>
      </c>
      <c r="D42" s="43">
        <v>196.31160299999999</v>
      </c>
      <c r="E42" s="43">
        <v>151.88484699999998</v>
      </c>
      <c r="F42" s="57">
        <f t="shared" si="14"/>
        <v>1.8715153941022622</v>
      </c>
      <c r="G42" s="58">
        <f t="shared" si="15"/>
        <v>0.27187199999994505</v>
      </c>
      <c r="H42" s="59">
        <f t="shared" si="16"/>
        <v>0.17931974489646746</v>
      </c>
      <c r="I42" s="59"/>
      <c r="J42" s="43">
        <v>804.9337079999998</v>
      </c>
      <c r="K42" s="43">
        <v>763.98615399999994</v>
      </c>
      <c r="L42" s="57">
        <f t="shared" si="17"/>
        <v>2.3432481604171289</v>
      </c>
    </row>
    <row r="43" spans="1:12" s="22" customFormat="1" ht="15" customHeight="1" x14ac:dyDescent="0.2">
      <c r="A43" s="123"/>
      <c r="B43" s="41" t="s">
        <v>134</v>
      </c>
      <c r="C43" s="43">
        <v>141.22410500000001</v>
      </c>
      <c r="D43" s="43">
        <v>104.17384100000004</v>
      </c>
      <c r="E43" s="43">
        <v>102.35907899999995</v>
      </c>
      <c r="F43" s="57">
        <f t="shared" si="14"/>
        <v>1.2612620406736792</v>
      </c>
      <c r="G43" s="58">
        <f t="shared" si="15"/>
        <v>-38.865026000000057</v>
      </c>
      <c r="H43" s="59">
        <f t="shared" si="16"/>
        <v>-27.520107845611808</v>
      </c>
      <c r="I43" s="59"/>
      <c r="J43" s="43">
        <v>589.52326799999969</v>
      </c>
      <c r="K43" s="43">
        <v>405.12484600000005</v>
      </c>
      <c r="L43" s="57">
        <f t="shared" si="17"/>
        <v>1.2425723230172219</v>
      </c>
    </row>
    <row r="44" spans="1:12" s="78" customFormat="1" ht="15" customHeight="1" x14ac:dyDescent="0.2">
      <c r="A44" s="123"/>
      <c r="B44" s="41" t="s">
        <v>78</v>
      </c>
      <c r="C44" s="43">
        <v>22.278849999999998</v>
      </c>
      <c r="D44" s="43">
        <v>1.031039</v>
      </c>
      <c r="E44" s="43">
        <v>0.97390299999999996</v>
      </c>
      <c r="F44" s="57">
        <f t="shared" si="14"/>
        <v>1.2000370628561621E-2</v>
      </c>
      <c r="G44" s="58">
        <f t="shared" si="15"/>
        <v>-21.304946999999999</v>
      </c>
      <c r="H44" s="59">
        <f t="shared" si="16"/>
        <v>-95.628575981255764</v>
      </c>
      <c r="I44" s="59"/>
      <c r="J44" s="43">
        <v>66.25164199999999</v>
      </c>
      <c r="K44" s="43">
        <v>2.8533220000000004</v>
      </c>
      <c r="L44" s="57">
        <f t="shared" si="17"/>
        <v>8.7515218601431945E-3</v>
      </c>
    </row>
    <row r="45" spans="1:12" s="22" customFormat="1" ht="6" customHeight="1" x14ac:dyDescent="0.2">
      <c r="A45" s="123"/>
      <c r="B45" s="41"/>
      <c r="C45" s="56"/>
      <c r="D45" s="56"/>
      <c r="E45" s="56"/>
      <c r="F45" s="57"/>
      <c r="G45" s="58"/>
      <c r="H45" s="59"/>
      <c r="I45" s="59"/>
      <c r="J45" s="56"/>
      <c r="K45" s="56"/>
      <c r="L45" s="57"/>
    </row>
    <row r="46" spans="1:12" s="23" customFormat="1" ht="15" customHeight="1" x14ac:dyDescent="0.2">
      <c r="A46" s="60" t="s">
        <v>55</v>
      </c>
      <c r="B46" s="61"/>
      <c r="C46" s="136">
        <v>985.88056900000004</v>
      </c>
      <c r="D46" s="136">
        <v>1067.0608789999994</v>
      </c>
      <c r="E46" s="136">
        <v>1153.7344079999991</v>
      </c>
      <c r="F46" s="62">
        <f>E46/$E$5*100</f>
        <v>0.86382482949800554</v>
      </c>
      <c r="G46" s="63">
        <f>E46-C46</f>
        <v>167.85383899999908</v>
      </c>
      <c r="H46" s="64">
        <f>(G46/C46)*100</f>
        <v>17.025778200523504</v>
      </c>
      <c r="I46" s="64"/>
      <c r="J46" s="136">
        <v>3273.9423840000009</v>
      </c>
      <c r="K46" s="136">
        <v>4325.4704930000025</v>
      </c>
      <c r="L46" s="62">
        <f>K46/$K$5*100</f>
        <v>0.84494942096278303</v>
      </c>
    </row>
    <row r="47" spans="1:12" x14ac:dyDescent="0.2">
      <c r="C47" s="31"/>
      <c r="D47" s="31"/>
      <c r="E47" s="31"/>
    </row>
    <row r="48" spans="1:12" x14ac:dyDescent="0.2">
      <c r="C48" s="31"/>
      <c r="D48" s="31"/>
      <c r="E48" s="31"/>
      <c r="G48" s="31"/>
      <c r="H48" s="31"/>
      <c r="I48" s="31"/>
      <c r="J48" s="31"/>
      <c r="K48" s="31"/>
    </row>
    <row r="49" spans="3:11" x14ac:dyDescent="0.2">
      <c r="C49" s="143"/>
      <c r="D49" s="143"/>
      <c r="E49" s="143"/>
      <c r="J49" s="143"/>
      <c r="K49" s="143"/>
    </row>
  </sheetData>
  <mergeCells count="3">
    <mergeCell ref="C3:E3"/>
    <mergeCell ref="G3:H3"/>
    <mergeCell ref="J3:L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3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0"/>
  <sheetViews>
    <sheetView view="pageBreakPreview" zoomScaleNormal="100" zoomScaleSheetLayoutView="100" workbookViewId="0">
      <pane xSplit="2" topLeftCell="C1" activePane="topRight" state="frozen"/>
      <selection activeCell="H34" sqref="H34"/>
      <selection pane="topRight" activeCell="C34" sqref="C34"/>
    </sheetView>
  </sheetViews>
  <sheetFormatPr defaultColWidth="9.140625" defaultRowHeight="12.75" x14ac:dyDescent="0.2"/>
  <cols>
    <col min="1" max="1" width="1.42578125" style="21" customWidth="1"/>
    <col min="2" max="2" width="34.7109375" style="21" customWidth="1"/>
    <col min="3" max="4" width="9" style="21" bestFit="1" customWidth="1"/>
    <col min="5" max="5" width="10.5703125" style="21" bestFit="1" customWidth="1"/>
    <col min="6" max="6" width="9" style="21" bestFit="1" customWidth="1"/>
    <col min="7" max="7" width="12.7109375" style="21" bestFit="1" customWidth="1"/>
    <col min="8" max="8" width="8" style="21" bestFit="1" customWidth="1"/>
    <col min="9" max="9" width="0.7109375" style="21" customWidth="1"/>
    <col min="10" max="10" width="9.85546875" style="21" bestFit="1" customWidth="1"/>
    <col min="11" max="11" width="11.5703125" style="21" bestFit="1" customWidth="1"/>
    <col min="12" max="12" width="9" style="21" bestFit="1" customWidth="1"/>
    <col min="13" max="16384" width="9.140625" style="21"/>
  </cols>
  <sheetData>
    <row r="1" spans="1:12" x14ac:dyDescent="0.2">
      <c r="A1" s="94" t="s">
        <v>127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12" x14ac:dyDescent="0.2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12" s="22" customFormat="1" x14ac:dyDescent="0.2">
      <c r="A3" s="29"/>
      <c r="B3" s="30"/>
      <c r="C3" s="147" t="s">
        <v>122</v>
      </c>
      <c r="D3" s="147"/>
      <c r="E3" s="147"/>
      <c r="F3" s="13"/>
      <c r="G3" s="148" t="s">
        <v>0</v>
      </c>
      <c r="H3" s="148"/>
      <c r="I3" s="14"/>
      <c r="J3" s="147" t="s">
        <v>122</v>
      </c>
      <c r="K3" s="147"/>
      <c r="L3" s="147"/>
    </row>
    <row r="4" spans="1:12" s="22" customFormat="1" ht="24" x14ac:dyDescent="0.2">
      <c r="A4" s="29"/>
      <c r="B4" s="28" t="s">
        <v>129</v>
      </c>
      <c r="C4" s="17" t="s">
        <v>180</v>
      </c>
      <c r="D4" s="17" t="s">
        <v>177</v>
      </c>
      <c r="E4" s="17" t="s">
        <v>181</v>
      </c>
      <c r="F4" s="18" t="s">
        <v>116</v>
      </c>
      <c r="G4" s="19" t="s">
        <v>128</v>
      </c>
      <c r="H4" s="20" t="s">
        <v>2</v>
      </c>
      <c r="I4" s="20"/>
      <c r="J4" s="17" t="s">
        <v>182</v>
      </c>
      <c r="K4" s="17" t="s">
        <v>183</v>
      </c>
      <c r="L4" s="18" t="s">
        <v>116</v>
      </c>
    </row>
    <row r="5" spans="1:12" s="22" customFormat="1" ht="15" customHeight="1" x14ac:dyDescent="0.2">
      <c r="A5" s="88" t="s">
        <v>56</v>
      </c>
      <c r="B5" s="83"/>
      <c r="C5" s="83">
        <v>106953.53694799998</v>
      </c>
      <c r="D5" s="83">
        <v>112534.81115900002</v>
      </c>
      <c r="E5" s="83">
        <v>128374.238104</v>
      </c>
      <c r="F5" s="87">
        <v>100</v>
      </c>
      <c r="G5" s="86">
        <f>E5-C5</f>
        <v>21420.701156000025</v>
      </c>
      <c r="H5" s="87">
        <f>(G5/C5)*100</f>
        <v>20.028043734930069</v>
      </c>
      <c r="I5" s="84"/>
      <c r="J5" s="83">
        <v>435153.20789000008</v>
      </c>
      <c r="K5" s="83">
        <v>465689.11024499976</v>
      </c>
      <c r="L5" s="87">
        <v>100</v>
      </c>
    </row>
    <row r="6" spans="1:12" s="22" customFormat="1" ht="6" customHeight="1" x14ac:dyDescent="0.2">
      <c r="A6" s="123"/>
      <c r="B6" s="124"/>
      <c r="C6" s="114"/>
      <c r="D6" s="114"/>
      <c r="E6" s="114"/>
      <c r="F6" s="115"/>
      <c r="G6" s="116"/>
      <c r="H6" s="117"/>
      <c r="I6" s="117"/>
      <c r="J6" s="114"/>
      <c r="K6" s="114"/>
      <c r="L6" s="115"/>
    </row>
    <row r="7" spans="1:12" s="23" customFormat="1" ht="15" customHeight="1" x14ac:dyDescent="0.2">
      <c r="A7" s="36" t="s">
        <v>52</v>
      </c>
      <c r="B7" s="61"/>
      <c r="C7" s="61">
        <f>SUM(C8:C26)</f>
        <v>88767.297082999983</v>
      </c>
      <c r="D7" s="61">
        <f t="shared" ref="D7:E7" si="0">SUM(D8:D26)</f>
        <v>93304.411774000007</v>
      </c>
      <c r="E7" s="61">
        <f t="shared" si="0"/>
        <v>110906.29034800001</v>
      </c>
      <c r="F7" s="63">
        <f>E7/$E$5*100</f>
        <v>86.392949228762973</v>
      </c>
      <c r="G7" s="64">
        <f>E7-C7</f>
        <v>22138.993265000026</v>
      </c>
      <c r="H7" s="64">
        <f>(G7/C7)*100</f>
        <v>24.940483705727154</v>
      </c>
      <c r="I7" s="61"/>
      <c r="J7" s="61">
        <f t="shared" ref="J7" si="1">SUM(J8:J26)</f>
        <v>362879.18656500004</v>
      </c>
      <c r="K7" s="61">
        <f t="shared" ref="K7" si="2">SUM(K8:K26)</f>
        <v>392176.55975999974</v>
      </c>
      <c r="L7" s="62">
        <f>K7/$K$5*100</f>
        <v>84.214243179033119</v>
      </c>
    </row>
    <row r="8" spans="1:12" s="22" customFormat="1" ht="15" customHeight="1" x14ac:dyDescent="0.2">
      <c r="A8" s="123"/>
      <c r="B8" s="41" t="s">
        <v>57</v>
      </c>
      <c r="C8" s="43">
        <v>33042.567664999988</v>
      </c>
      <c r="D8" s="43">
        <v>41631.184046000024</v>
      </c>
      <c r="E8" s="43">
        <v>54553.682591999997</v>
      </c>
      <c r="F8" s="57">
        <f>E8/$E$7*100</f>
        <v>49.188988668561819</v>
      </c>
      <c r="G8" s="58">
        <f>E8-C8</f>
        <v>21511.11492700001</v>
      </c>
      <c r="H8" s="59">
        <f>(G8/C8)*100</f>
        <v>65.101220780083153</v>
      </c>
      <c r="I8" s="59"/>
      <c r="J8" s="43">
        <v>132969.19895199989</v>
      </c>
      <c r="K8" s="43">
        <v>179017.82243399986</v>
      </c>
      <c r="L8" s="57">
        <f>K8/$K$7*100</f>
        <v>45.647251978433736</v>
      </c>
    </row>
    <row r="9" spans="1:12" s="22" customFormat="1" ht="15" customHeight="1" x14ac:dyDescent="0.2">
      <c r="A9" s="123"/>
      <c r="B9" s="41" t="s">
        <v>165</v>
      </c>
      <c r="C9" s="43">
        <v>9226.938787000001</v>
      </c>
      <c r="D9" s="43">
        <v>8868.6032590000013</v>
      </c>
      <c r="E9" s="43">
        <v>10853.624433999998</v>
      </c>
      <c r="F9" s="57">
        <f t="shared" ref="F9:F26" si="3">E9/$E$7*100</f>
        <v>9.7863019310660082</v>
      </c>
      <c r="G9" s="58">
        <f t="shared" ref="G9:G26" si="4">E9-C9</f>
        <v>1626.6856469999966</v>
      </c>
      <c r="H9" s="59">
        <f t="shared" ref="H9:H26" si="5">(G9/C9)*100</f>
        <v>17.629743564483846</v>
      </c>
      <c r="I9" s="59"/>
      <c r="J9" s="43">
        <v>33982.955981000006</v>
      </c>
      <c r="K9" s="43">
        <v>38064.288568999997</v>
      </c>
      <c r="L9" s="57">
        <f t="shared" ref="L9:L26" si="6">K9/$K$7*100</f>
        <v>9.7059060827842938</v>
      </c>
    </row>
    <row r="10" spans="1:12" s="22" customFormat="1" ht="15" customHeight="1" x14ac:dyDescent="0.2">
      <c r="A10" s="123"/>
      <c r="B10" s="80" t="s">
        <v>58</v>
      </c>
      <c r="C10" s="43">
        <v>9045.7946960000045</v>
      </c>
      <c r="D10" s="43">
        <v>7447.848705999997</v>
      </c>
      <c r="E10" s="43">
        <v>7496.9018190000006</v>
      </c>
      <c r="F10" s="57">
        <f t="shared" si="3"/>
        <v>6.7596723283019742</v>
      </c>
      <c r="G10" s="58">
        <f t="shared" si="4"/>
        <v>-1548.8928770000039</v>
      </c>
      <c r="H10" s="59">
        <f t="shared" si="5"/>
        <v>-17.1227949456438</v>
      </c>
      <c r="I10" s="59"/>
      <c r="J10" s="43">
        <v>48443.053778000009</v>
      </c>
      <c r="K10" s="43">
        <v>32092.903929999993</v>
      </c>
      <c r="L10" s="57">
        <f t="shared" si="6"/>
        <v>8.1832794773965798</v>
      </c>
    </row>
    <row r="11" spans="1:12" s="22" customFormat="1" ht="15" customHeight="1" x14ac:dyDescent="0.2">
      <c r="A11" s="123"/>
      <c r="B11" s="41" t="s">
        <v>164</v>
      </c>
      <c r="C11" s="43">
        <v>8973.7616099999959</v>
      </c>
      <c r="D11" s="43">
        <v>8263.4985989999914</v>
      </c>
      <c r="E11" s="43">
        <v>8438.1910160000061</v>
      </c>
      <c r="F11" s="57">
        <f t="shared" si="3"/>
        <v>7.6083971337629119</v>
      </c>
      <c r="G11" s="58">
        <f t="shared" si="4"/>
        <v>-535.5705939999898</v>
      </c>
      <c r="H11" s="59">
        <f t="shared" si="5"/>
        <v>-5.9681838818090691</v>
      </c>
      <c r="I11" s="59"/>
      <c r="J11" s="43">
        <v>34422.920305000036</v>
      </c>
      <c r="K11" s="43">
        <v>31477.223343999969</v>
      </c>
      <c r="L11" s="57">
        <f t="shared" si="6"/>
        <v>8.026288813197576</v>
      </c>
    </row>
    <row r="12" spans="1:12" s="22" customFormat="1" ht="15" customHeight="1" x14ac:dyDescent="0.2">
      <c r="A12" s="123"/>
      <c r="B12" s="41" t="s">
        <v>60</v>
      </c>
      <c r="C12" s="43">
        <v>5883.2983489999979</v>
      </c>
      <c r="D12" s="43">
        <v>4705.9780089999995</v>
      </c>
      <c r="E12" s="43">
        <v>5413.8419889999968</v>
      </c>
      <c r="F12" s="57">
        <f t="shared" si="3"/>
        <v>4.8814562023601447</v>
      </c>
      <c r="G12" s="58">
        <f t="shared" si="4"/>
        <v>-469.45636000000104</v>
      </c>
      <c r="H12" s="59">
        <f t="shared" si="5"/>
        <v>-7.9794756640175493</v>
      </c>
      <c r="I12" s="59"/>
      <c r="J12" s="43">
        <v>24130.322342000032</v>
      </c>
      <c r="K12" s="43">
        <v>20164.237326000002</v>
      </c>
      <c r="L12" s="57">
        <f t="shared" si="6"/>
        <v>5.141622267873406</v>
      </c>
    </row>
    <row r="13" spans="1:12" s="22" customFormat="1" ht="15" customHeight="1" x14ac:dyDescent="0.2">
      <c r="A13" s="123"/>
      <c r="B13" s="41" t="s">
        <v>59</v>
      </c>
      <c r="C13" s="43">
        <v>4325.9482859999998</v>
      </c>
      <c r="D13" s="43">
        <v>4360.5930509999989</v>
      </c>
      <c r="E13" s="43">
        <v>5365.5395419999986</v>
      </c>
      <c r="F13" s="57">
        <f t="shared" si="3"/>
        <v>4.8379037159786815</v>
      </c>
      <c r="G13" s="58">
        <f t="shared" si="4"/>
        <v>1039.5912559999988</v>
      </c>
      <c r="H13" s="59">
        <f t="shared" si="5"/>
        <v>24.031522969528137</v>
      </c>
      <c r="I13" s="59"/>
      <c r="J13" s="43">
        <v>16113.526007</v>
      </c>
      <c r="K13" s="43">
        <v>19796.257384999997</v>
      </c>
      <c r="L13" s="57">
        <f t="shared" si="6"/>
        <v>5.0477920957628655</v>
      </c>
    </row>
    <row r="14" spans="1:12" s="22" customFormat="1" ht="15" customHeight="1" x14ac:dyDescent="0.2">
      <c r="A14" s="123"/>
      <c r="B14" s="41" t="s">
        <v>62</v>
      </c>
      <c r="C14" s="43">
        <v>2772.8600840000013</v>
      </c>
      <c r="D14" s="43">
        <v>2661.9742019999994</v>
      </c>
      <c r="E14" s="43">
        <v>2845.2431349999997</v>
      </c>
      <c r="F14" s="57">
        <f t="shared" si="3"/>
        <v>2.5654479345330552</v>
      </c>
      <c r="G14" s="58">
        <f t="shared" si="4"/>
        <v>72.383050999998432</v>
      </c>
      <c r="H14" s="59">
        <f t="shared" si="5"/>
        <v>2.6104112291011075</v>
      </c>
      <c r="I14" s="59"/>
      <c r="J14" s="43">
        <v>10679.604135000009</v>
      </c>
      <c r="K14" s="43">
        <v>10414.160283999998</v>
      </c>
      <c r="L14" s="57">
        <f t="shared" si="6"/>
        <v>2.6554774947215485</v>
      </c>
    </row>
    <row r="15" spans="1:12" s="22" customFormat="1" ht="15" customHeight="1" x14ac:dyDescent="0.2">
      <c r="A15" s="123"/>
      <c r="B15" s="41" t="s">
        <v>61</v>
      </c>
      <c r="C15" s="43">
        <v>2183.156058</v>
      </c>
      <c r="D15" s="43">
        <v>2549.9003119999993</v>
      </c>
      <c r="E15" s="43">
        <v>2451.4948460000005</v>
      </c>
      <c r="F15" s="57">
        <f t="shared" si="3"/>
        <v>2.2104200206388103</v>
      </c>
      <c r="G15" s="58">
        <f t="shared" si="4"/>
        <v>268.33878800000048</v>
      </c>
      <c r="H15" s="59">
        <f t="shared" si="5"/>
        <v>12.291324159658423</v>
      </c>
      <c r="I15" s="59"/>
      <c r="J15" s="43">
        <v>10155.980672</v>
      </c>
      <c r="K15" s="43">
        <v>9727.2800070000103</v>
      </c>
      <c r="L15" s="57">
        <f t="shared" si="6"/>
        <v>2.480331821196252</v>
      </c>
    </row>
    <row r="16" spans="1:12" s="22" customFormat="1" ht="15" customHeight="1" x14ac:dyDescent="0.2">
      <c r="A16" s="123"/>
      <c r="B16" s="41" t="s">
        <v>166</v>
      </c>
      <c r="C16" s="43">
        <v>2901.0133889999993</v>
      </c>
      <c r="D16" s="43">
        <v>2314.7161229999997</v>
      </c>
      <c r="E16" s="43">
        <v>2386.1384259999995</v>
      </c>
      <c r="F16" s="57">
        <f t="shared" si="3"/>
        <v>2.1514906129425229</v>
      </c>
      <c r="G16" s="58">
        <f t="shared" si="4"/>
        <v>-514.87496299999975</v>
      </c>
      <c r="H16" s="59">
        <f t="shared" si="5"/>
        <v>-17.748107090863201</v>
      </c>
      <c r="I16" s="59"/>
      <c r="J16" s="43">
        <v>11975.835897999992</v>
      </c>
      <c r="K16" s="43">
        <v>9274.6827040000026</v>
      </c>
      <c r="L16" s="57">
        <f t="shared" si="6"/>
        <v>2.3649253054990922</v>
      </c>
    </row>
    <row r="17" spans="1:12" s="22" customFormat="1" ht="15" customHeight="1" x14ac:dyDescent="0.2">
      <c r="A17" s="125"/>
      <c r="B17" s="41" t="s">
        <v>167</v>
      </c>
      <c r="C17" s="43">
        <v>1612.5844129999987</v>
      </c>
      <c r="D17" s="43">
        <v>1652.4792510000018</v>
      </c>
      <c r="E17" s="43">
        <v>1744.6183429999971</v>
      </c>
      <c r="F17" s="57">
        <f t="shared" si="3"/>
        <v>1.5730562599522186</v>
      </c>
      <c r="G17" s="58">
        <f t="shared" si="4"/>
        <v>132.03392999999846</v>
      </c>
      <c r="H17" s="59">
        <f t="shared" si="5"/>
        <v>8.1877220774053558</v>
      </c>
      <c r="I17" s="59"/>
      <c r="J17" s="43">
        <v>6761.297593000003</v>
      </c>
      <c r="K17" s="43">
        <v>7056.6962480000002</v>
      </c>
      <c r="L17" s="57">
        <f t="shared" si="6"/>
        <v>1.7993671657272139</v>
      </c>
    </row>
    <row r="18" spans="1:12" s="22" customFormat="1" ht="15" customHeight="1" x14ac:dyDescent="0.2">
      <c r="A18" s="125"/>
      <c r="B18" s="41" t="s">
        <v>64</v>
      </c>
      <c r="C18" s="43">
        <v>1379.0499629999999</v>
      </c>
      <c r="D18" s="43">
        <v>1309.221951</v>
      </c>
      <c r="E18" s="43">
        <v>1445.129246</v>
      </c>
      <c r="F18" s="57">
        <f t="shared" si="3"/>
        <v>1.3030182882012338</v>
      </c>
      <c r="G18" s="58">
        <f t="shared" si="4"/>
        <v>66.079283000000032</v>
      </c>
      <c r="H18" s="59">
        <f t="shared" si="5"/>
        <v>4.7916525704587567</v>
      </c>
      <c r="I18" s="59"/>
      <c r="J18" s="43">
        <v>5197.575296</v>
      </c>
      <c r="K18" s="43">
        <v>5208.7894560000004</v>
      </c>
      <c r="L18" s="57">
        <f t="shared" si="6"/>
        <v>1.328174600539008</v>
      </c>
    </row>
    <row r="19" spans="1:12" s="22" customFormat="1" ht="15" customHeight="1" x14ac:dyDescent="0.2">
      <c r="A19" s="123"/>
      <c r="B19" s="41" t="s">
        <v>65</v>
      </c>
      <c r="C19" s="43">
        <v>1083.7832119999996</v>
      </c>
      <c r="D19" s="43">
        <v>1094.38742</v>
      </c>
      <c r="E19" s="43">
        <v>1099.6133870000001</v>
      </c>
      <c r="F19" s="57">
        <f t="shared" si="3"/>
        <v>0.9914797290123496</v>
      </c>
      <c r="G19" s="58">
        <f t="shared" si="4"/>
        <v>15.830175000000509</v>
      </c>
      <c r="H19" s="59">
        <f t="shared" si="5"/>
        <v>1.4606403591348964</v>
      </c>
      <c r="I19" s="59"/>
      <c r="J19" s="43">
        <v>4491.4120850000008</v>
      </c>
      <c r="K19" s="43">
        <v>4297.959484</v>
      </c>
      <c r="L19" s="57">
        <f t="shared" si="6"/>
        <v>1.0959246229887432</v>
      </c>
    </row>
    <row r="20" spans="1:12" s="22" customFormat="1" ht="15" customHeight="1" x14ac:dyDescent="0.2">
      <c r="A20" s="123"/>
      <c r="B20" s="41" t="s">
        <v>68</v>
      </c>
      <c r="C20" s="43">
        <v>822.241311</v>
      </c>
      <c r="D20" s="43">
        <v>1089.8942059999997</v>
      </c>
      <c r="E20" s="43">
        <v>1039.671323</v>
      </c>
      <c r="F20" s="57">
        <f t="shared" si="3"/>
        <v>0.9374322409826672</v>
      </c>
      <c r="G20" s="58">
        <f t="shared" si="4"/>
        <v>217.43001200000003</v>
      </c>
      <c r="H20" s="59">
        <f t="shared" si="5"/>
        <v>26.443576732427161</v>
      </c>
      <c r="I20" s="59"/>
      <c r="J20" s="43">
        <v>3069.1857029999996</v>
      </c>
      <c r="K20" s="43">
        <v>4151.247683999999</v>
      </c>
      <c r="L20" s="57">
        <f t="shared" si="6"/>
        <v>1.0585149929767443</v>
      </c>
    </row>
    <row r="21" spans="1:12" s="22" customFormat="1" ht="15" customHeight="1" x14ac:dyDescent="0.2">
      <c r="A21" s="123"/>
      <c r="B21" s="41" t="s">
        <v>70</v>
      </c>
      <c r="C21" s="43">
        <v>753.81961000000013</v>
      </c>
      <c r="D21" s="43">
        <v>1110.728032</v>
      </c>
      <c r="E21" s="43">
        <v>1004.9237989999999</v>
      </c>
      <c r="F21" s="57">
        <f t="shared" si="3"/>
        <v>0.90610171510269244</v>
      </c>
      <c r="G21" s="58">
        <f t="shared" si="4"/>
        <v>251.10418899999979</v>
      </c>
      <c r="H21" s="59">
        <f t="shared" si="5"/>
        <v>33.310912275152901</v>
      </c>
      <c r="I21" s="59"/>
      <c r="J21" s="43">
        <v>2741.6811719999992</v>
      </c>
      <c r="K21" s="43">
        <v>3638.1659930000005</v>
      </c>
      <c r="L21" s="57">
        <f t="shared" si="6"/>
        <v>0.92768573298374812</v>
      </c>
    </row>
    <row r="22" spans="1:12" s="22" customFormat="1" ht="15" customHeight="1" x14ac:dyDescent="0.2">
      <c r="A22" s="123"/>
      <c r="B22" s="41" t="s">
        <v>66</v>
      </c>
      <c r="C22" s="43">
        <v>897.26029799999958</v>
      </c>
      <c r="D22" s="43">
        <v>861.79273400000034</v>
      </c>
      <c r="E22" s="43">
        <v>949.13646300000039</v>
      </c>
      <c r="F22" s="57">
        <f t="shared" si="3"/>
        <v>0.85580038789667823</v>
      </c>
      <c r="G22" s="58">
        <f t="shared" si="4"/>
        <v>51.87616500000081</v>
      </c>
      <c r="H22" s="59">
        <f t="shared" si="5"/>
        <v>5.7816182344892786</v>
      </c>
      <c r="I22" s="59"/>
      <c r="J22" s="43">
        <v>3444.7541250000004</v>
      </c>
      <c r="K22" s="43">
        <v>3497.8686260000009</v>
      </c>
      <c r="L22" s="57">
        <f t="shared" si="6"/>
        <v>0.89191170123492114</v>
      </c>
    </row>
    <row r="23" spans="1:12" s="22" customFormat="1" ht="15" customHeight="1" x14ac:dyDescent="0.2">
      <c r="A23" s="123"/>
      <c r="B23" s="41" t="s">
        <v>67</v>
      </c>
      <c r="C23" s="43">
        <v>834.54375300000015</v>
      </c>
      <c r="D23" s="43">
        <v>615.32474400000024</v>
      </c>
      <c r="E23" s="43">
        <v>696.95416799999987</v>
      </c>
      <c r="F23" s="57">
        <f t="shared" si="3"/>
        <v>0.62841716715355644</v>
      </c>
      <c r="G23" s="58">
        <f t="shared" si="4"/>
        <v>-137.58958500000028</v>
      </c>
      <c r="H23" s="59">
        <f t="shared" si="5"/>
        <v>-16.486803059204046</v>
      </c>
      <c r="I23" s="59"/>
      <c r="J23" s="43">
        <v>3001.794762</v>
      </c>
      <c r="K23" s="43">
        <v>2527.3583550000012</v>
      </c>
      <c r="L23" s="57">
        <f t="shared" si="6"/>
        <v>0.64444401178557653</v>
      </c>
    </row>
    <row r="24" spans="1:12" s="22" customFormat="1" ht="15" customHeight="1" x14ac:dyDescent="0.2">
      <c r="A24" s="123"/>
      <c r="B24" s="41" t="s">
        <v>69</v>
      </c>
      <c r="C24" s="43">
        <v>484.67748999999986</v>
      </c>
      <c r="D24" s="43">
        <v>487.20808300000022</v>
      </c>
      <c r="E24" s="43">
        <v>541.82055700000012</v>
      </c>
      <c r="F24" s="57">
        <f t="shared" si="3"/>
        <v>0.48853906780209144</v>
      </c>
      <c r="G24" s="58">
        <f t="shared" si="4"/>
        <v>57.143067000000258</v>
      </c>
      <c r="H24" s="59">
        <f t="shared" si="5"/>
        <v>11.789915599340144</v>
      </c>
      <c r="I24" s="59"/>
      <c r="J24" s="43">
        <v>1802.3469030000006</v>
      </c>
      <c r="K24" s="43">
        <v>1919.5628580000002</v>
      </c>
      <c r="L24" s="57">
        <f t="shared" si="6"/>
        <v>0.48946394429455831</v>
      </c>
    </row>
    <row r="25" spans="1:12" s="22" customFormat="1" ht="15" customHeight="1" x14ac:dyDescent="0.2">
      <c r="A25" s="123"/>
      <c r="B25" s="41" t="s">
        <v>71</v>
      </c>
      <c r="C25" s="43">
        <v>246.52205399999997</v>
      </c>
      <c r="D25" s="43">
        <v>242.16854900000001</v>
      </c>
      <c r="E25" s="43">
        <v>284.16301399999998</v>
      </c>
      <c r="F25" s="57">
        <f t="shared" si="3"/>
        <v>0.25621902338303604</v>
      </c>
      <c r="G25" s="58">
        <f t="shared" si="4"/>
        <v>37.640960000000007</v>
      </c>
      <c r="H25" s="59">
        <f t="shared" si="5"/>
        <v>15.2688002510315</v>
      </c>
      <c r="I25" s="59"/>
      <c r="J25" s="43">
        <v>1129.3416119999999</v>
      </c>
      <c r="K25" s="43">
        <v>1019.9228070000003</v>
      </c>
      <c r="L25" s="57">
        <f t="shared" si="6"/>
        <v>0.26006725328616331</v>
      </c>
    </row>
    <row r="26" spans="1:12" s="78" customFormat="1" ht="15" customHeight="1" x14ac:dyDescent="0.2">
      <c r="A26" s="123"/>
      <c r="B26" s="41" t="s">
        <v>63</v>
      </c>
      <c r="C26" s="43">
        <v>2297.4760549999987</v>
      </c>
      <c r="D26" s="43">
        <v>2036.9104970000008</v>
      </c>
      <c r="E26" s="43">
        <v>2295.6022489999978</v>
      </c>
      <c r="F26" s="57">
        <f t="shared" si="3"/>
        <v>2.0698575723675305</v>
      </c>
      <c r="G26" s="58">
        <f t="shared" si="4"/>
        <v>-1.8738060000009682</v>
      </c>
      <c r="H26" s="59">
        <f t="shared" si="5"/>
        <v>-8.1559326632501913E-2</v>
      </c>
      <c r="I26" s="59"/>
      <c r="J26" s="43">
        <v>8366.3992440000038</v>
      </c>
      <c r="K26" s="43">
        <v>8830.1322659999969</v>
      </c>
      <c r="L26" s="57">
        <f t="shared" si="6"/>
        <v>2.2515706373179909</v>
      </c>
    </row>
    <row r="27" spans="1:12" s="22" customFormat="1" ht="6" customHeight="1" x14ac:dyDescent="0.2">
      <c r="A27" s="123"/>
      <c r="B27" s="41"/>
      <c r="C27" s="56"/>
      <c r="D27" s="56"/>
      <c r="E27" s="56"/>
      <c r="F27" s="57"/>
      <c r="G27" s="58"/>
      <c r="H27" s="59"/>
      <c r="I27" s="59"/>
      <c r="J27" s="56"/>
      <c r="K27" s="56"/>
      <c r="L27" s="57"/>
    </row>
    <row r="28" spans="1:12" s="23" customFormat="1" ht="15" customHeight="1" x14ac:dyDescent="0.2">
      <c r="A28" s="60" t="s">
        <v>53</v>
      </c>
      <c r="B28" s="61"/>
      <c r="C28" s="61">
        <f t="shared" ref="C28:E28" si="7">SUM(C29:C35)</f>
        <v>6513.650775000001</v>
      </c>
      <c r="D28" s="61">
        <f t="shared" si="7"/>
        <v>8483.483522999999</v>
      </c>
      <c r="E28" s="61">
        <f t="shared" si="7"/>
        <v>7216.4523599999975</v>
      </c>
      <c r="F28" s="62">
        <f>E28/$E$5*100</f>
        <v>5.6214178690226948</v>
      </c>
      <c r="G28" s="63">
        <f>E28-C28</f>
        <v>702.80158499999652</v>
      </c>
      <c r="H28" s="64">
        <f>(G28/C28)*100</f>
        <v>10.789672478257732</v>
      </c>
      <c r="I28" s="64"/>
      <c r="J28" s="61">
        <f t="shared" ref="J28:K28" si="8">SUM(J29:J35)</f>
        <v>25275.503927000016</v>
      </c>
      <c r="K28" s="61">
        <f t="shared" si="8"/>
        <v>32088.910835000002</v>
      </c>
      <c r="L28" s="62">
        <f>K28/$K$5*100</f>
        <v>6.8906294197255287</v>
      </c>
    </row>
    <row r="29" spans="1:12" s="22" customFormat="1" x14ac:dyDescent="0.2">
      <c r="A29" s="123"/>
      <c r="B29" s="42" t="s">
        <v>72</v>
      </c>
      <c r="C29" s="43">
        <v>494.69893800000006</v>
      </c>
      <c r="D29" s="43">
        <v>759.86911299999997</v>
      </c>
      <c r="E29" s="43">
        <v>561.16497300000003</v>
      </c>
      <c r="F29" s="57">
        <f>E29/$E$28*100</f>
        <v>7.776188977709821</v>
      </c>
      <c r="G29" s="58">
        <f>E29-C29</f>
        <v>66.466034999999977</v>
      </c>
      <c r="H29" s="59">
        <f>(G29/C29)*100</f>
        <v>13.435653464046847</v>
      </c>
      <c r="I29" s="59"/>
      <c r="J29" s="43">
        <v>2724.2023519999998</v>
      </c>
      <c r="K29" s="43">
        <v>3052.6319160000007</v>
      </c>
      <c r="L29" s="57">
        <f>K29/$K$28*100</f>
        <v>9.5130430935986627</v>
      </c>
    </row>
    <row r="30" spans="1:12" s="22" customFormat="1" ht="15" customHeight="1" x14ac:dyDescent="0.2">
      <c r="A30" s="123"/>
      <c r="B30" s="41" t="s">
        <v>168</v>
      </c>
      <c r="C30" s="43">
        <v>331.07614400000006</v>
      </c>
      <c r="D30" s="43">
        <v>816.69004199999983</v>
      </c>
      <c r="E30" s="43">
        <v>645.66610399999979</v>
      </c>
      <c r="F30" s="57">
        <f t="shared" ref="F30:F35" si="9">E30/$E$28*100</f>
        <v>8.9471401152574082</v>
      </c>
      <c r="G30" s="58">
        <f t="shared" ref="G30:G35" si="10">E30-C30</f>
        <v>314.58995999999973</v>
      </c>
      <c r="H30" s="59">
        <f t="shared" ref="H30:H35" si="11">(G30/C30)*100</f>
        <v>95.02042527111216</v>
      </c>
      <c r="I30" s="59"/>
      <c r="J30" s="43">
        <v>1168.1994300000001</v>
      </c>
      <c r="K30" s="43">
        <v>2707.1714710000006</v>
      </c>
      <c r="L30" s="57">
        <f t="shared" ref="L30:L35" si="12">K30/$K$28*100</f>
        <v>8.4364704209506414</v>
      </c>
    </row>
    <row r="31" spans="1:12" s="22" customFormat="1" ht="15" customHeight="1" x14ac:dyDescent="0.2">
      <c r="A31" s="123"/>
      <c r="B31" s="41" t="s">
        <v>74</v>
      </c>
      <c r="C31" s="43">
        <v>399.52407999999986</v>
      </c>
      <c r="D31" s="43">
        <v>550.90288899999996</v>
      </c>
      <c r="E31" s="43">
        <v>306.55984899999987</v>
      </c>
      <c r="F31" s="57">
        <f t="shared" si="9"/>
        <v>4.2480686313295362</v>
      </c>
      <c r="G31" s="58">
        <f t="shared" si="10"/>
        <v>-92.964230999999984</v>
      </c>
      <c r="H31" s="59">
        <f t="shared" si="11"/>
        <v>-23.268742900302787</v>
      </c>
      <c r="I31" s="59"/>
      <c r="J31" s="43">
        <v>1322.0763150000005</v>
      </c>
      <c r="K31" s="43">
        <v>1931.1211000000001</v>
      </c>
      <c r="L31" s="57">
        <f t="shared" si="12"/>
        <v>6.0180325531450833</v>
      </c>
    </row>
    <row r="32" spans="1:12" s="22" customFormat="1" ht="15" customHeight="1" x14ac:dyDescent="0.2">
      <c r="A32" s="123"/>
      <c r="B32" s="41" t="s">
        <v>73</v>
      </c>
      <c r="C32" s="43">
        <v>374.81076900000005</v>
      </c>
      <c r="D32" s="43">
        <v>398.05216600000006</v>
      </c>
      <c r="E32" s="43">
        <v>444.68196799999998</v>
      </c>
      <c r="F32" s="57">
        <f t="shared" si="9"/>
        <v>6.1620578341904295</v>
      </c>
      <c r="G32" s="58">
        <f t="shared" si="10"/>
        <v>69.871198999999933</v>
      </c>
      <c r="H32" s="59">
        <f t="shared" si="11"/>
        <v>18.64172664686695</v>
      </c>
      <c r="I32" s="59"/>
      <c r="J32" s="43">
        <v>1495.8960350000004</v>
      </c>
      <c r="K32" s="43">
        <v>1636.6645080000005</v>
      </c>
      <c r="L32" s="57">
        <f t="shared" si="12"/>
        <v>5.1004052970687264</v>
      </c>
    </row>
    <row r="33" spans="1:12" s="22" customFormat="1" ht="15" customHeight="1" x14ac:dyDescent="0.2">
      <c r="A33" s="123"/>
      <c r="B33" s="41" t="s">
        <v>75</v>
      </c>
      <c r="C33" s="43">
        <v>83.131270000000015</v>
      </c>
      <c r="D33" s="43">
        <v>68.863576000000009</v>
      </c>
      <c r="E33" s="43">
        <v>63.480136999999999</v>
      </c>
      <c r="F33" s="57">
        <f t="shared" si="9"/>
        <v>0.87965850577582172</v>
      </c>
      <c r="G33" s="58">
        <f t="shared" si="10"/>
        <v>-19.651133000000016</v>
      </c>
      <c r="H33" s="59">
        <f t="shared" si="11"/>
        <v>-23.63867772018882</v>
      </c>
      <c r="I33" s="59"/>
      <c r="J33" s="43">
        <v>315.23712399999999</v>
      </c>
      <c r="K33" s="43">
        <v>282.22662700000006</v>
      </c>
      <c r="L33" s="57">
        <f t="shared" si="12"/>
        <v>0.8795145103278792</v>
      </c>
    </row>
    <row r="34" spans="1:12" s="22" customFormat="1" ht="15" customHeight="1" x14ac:dyDescent="0.2">
      <c r="A34" s="123"/>
      <c r="B34" s="41" t="s">
        <v>76</v>
      </c>
      <c r="C34" s="43">
        <v>1.246737</v>
      </c>
      <c r="D34" s="43">
        <v>21.280338</v>
      </c>
      <c r="E34" s="43">
        <v>4.4637599999999997</v>
      </c>
      <c r="F34" s="57">
        <f t="shared" si="9"/>
        <v>6.1855324158198999E-2</v>
      </c>
      <c r="G34" s="58">
        <f t="shared" si="10"/>
        <v>3.2170229999999997</v>
      </c>
      <c r="H34" s="59">
        <f t="shared" si="11"/>
        <v>258.03541564901013</v>
      </c>
      <c r="I34" s="59"/>
      <c r="J34" s="43">
        <v>8.9331190000000014</v>
      </c>
      <c r="K34" s="43">
        <v>32.153008999999997</v>
      </c>
      <c r="L34" s="57">
        <f t="shared" si="12"/>
        <v>0.10019975176262473</v>
      </c>
    </row>
    <row r="35" spans="1:12" s="78" customFormat="1" ht="15" customHeight="1" x14ac:dyDescent="0.2">
      <c r="A35" s="123"/>
      <c r="B35" s="41" t="s">
        <v>133</v>
      </c>
      <c r="C35" s="43">
        <v>4829.1628370000008</v>
      </c>
      <c r="D35" s="43">
        <v>5867.8253989999994</v>
      </c>
      <c r="E35" s="43">
        <v>5190.4355689999975</v>
      </c>
      <c r="F35" s="57">
        <f t="shared" si="9"/>
        <v>71.925030611578777</v>
      </c>
      <c r="G35" s="58">
        <f t="shared" si="10"/>
        <v>361.27273199999672</v>
      </c>
      <c r="H35" s="59">
        <f t="shared" si="11"/>
        <v>7.4810633684166374</v>
      </c>
      <c r="I35" s="59"/>
      <c r="J35" s="43">
        <v>18240.959552000015</v>
      </c>
      <c r="K35" s="43">
        <v>22446.942204000003</v>
      </c>
      <c r="L35" s="57">
        <f t="shared" si="12"/>
        <v>69.952334373146385</v>
      </c>
    </row>
    <row r="36" spans="1:12" s="22" customFormat="1" ht="6" customHeight="1" x14ac:dyDescent="0.2">
      <c r="A36" s="123"/>
      <c r="B36" s="41"/>
      <c r="C36" s="56"/>
      <c r="D36" s="56"/>
      <c r="E36" s="56"/>
      <c r="F36" s="57"/>
      <c r="G36" s="58"/>
      <c r="H36" s="59"/>
      <c r="I36" s="59"/>
      <c r="J36" s="56"/>
      <c r="K36" s="56"/>
      <c r="L36" s="57"/>
    </row>
    <row r="37" spans="1:12" s="23" customFormat="1" ht="15" customHeight="1" x14ac:dyDescent="0.2">
      <c r="A37" s="60" t="s">
        <v>54</v>
      </c>
      <c r="B37" s="61"/>
      <c r="C37" s="61">
        <f>SUM(C38:C44)</f>
        <v>9366.9212690000022</v>
      </c>
      <c r="D37" s="61">
        <f>SUM(D38:D44)</f>
        <v>8113.4535250000008</v>
      </c>
      <c r="E37" s="61">
        <f>SUM(E38:E44)</f>
        <v>7084.3742309999998</v>
      </c>
      <c r="F37" s="62">
        <f>E37/$E$5*100</f>
        <v>5.5185326399060886</v>
      </c>
      <c r="G37" s="63">
        <f>E37-C37</f>
        <v>-2282.5470380000024</v>
      </c>
      <c r="H37" s="64">
        <f>(G37/C37)*100</f>
        <v>-24.368167217911115</v>
      </c>
      <c r="I37" s="64"/>
      <c r="J37" s="61">
        <f>SUM(J38:J44)</f>
        <v>38948.068207999997</v>
      </c>
      <c r="K37" s="61">
        <f>SUM(K38:K44)</f>
        <v>32066.536015999998</v>
      </c>
      <c r="L37" s="62">
        <f>K37/$K$5*100</f>
        <v>6.8858247510081876</v>
      </c>
    </row>
    <row r="38" spans="1:12" s="22" customFormat="1" ht="15" customHeight="1" x14ac:dyDescent="0.2">
      <c r="A38" s="123"/>
      <c r="B38" s="41" t="s">
        <v>77</v>
      </c>
      <c r="C38" s="43">
        <v>4784.5624110000008</v>
      </c>
      <c r="D38" s="43">
        <v>4351.4756830000006</v>
      </c>
      <c r="E38" s="43">
        <v>3541.502301</v>
      </c>
      <c r="F38" s="57">
        <f>E38/$E$37*100</f>
        <v>49.990333451090102</v>
      </c>
      <c r="G38" s="58">
        <f>E38-C38</f>
        <v>-1243.0601100000008</v>
      </c>
      <c r="H38" s="59">
        <f>(G38/C38)*100</f>
        <v>-25.980643645532343</v>
      </c>
      <c r="I38" s="59"/>
      <c r="J38" s="43">
        <v>20168.470776000002</v>
      </c>
      <c r="K38" s="43">
        <v>17047.451938000002</v>
      </c>
      <c r="L38" s="57">
        <f>K38/$K$37*100</f>
        <v>53.1627486345702</v>
      </c>
    </row>
    <row r="39" spans="1:12" s="22" customFormat="1" ht="15" customHeight="1" x14ac:dyDescent="0.2">
      <c r="A39" s="123"/>
      <c r="B39" s="41" t="s">
        <v>132</v>
      </c>
      <c r="C39" s="43">
        <v>1644.2340630000001</v>
      </c>
      <c r="D39" s="43">
        <v>1506.6969839999999</v>
      </c>
      <c r="E39" s="43">
        <v>1458.1910799999996</v>
      </c>
      <c r="F39" s="57">
        <f t="shared" ref="F39:F44" si="13">E39/$E$37*100</f>
        <v>20.583202304858585</v>
      </c>
      <c r="G39" s="58">
        <f t="shared" ref="G39:G44" si="14">E39-C39</f>
        <v>-186.0429830000005</v>
      </c>
      <c r="H39" s="59">
        <f t="shared" ref="H39:H44" si="15">(G39/C39)*100</f>
        <v>-11.314872206245036</v>
      </c>
      <c r="I39" s="59"/>
      <c r="J39" s="43">
        <v>6121.1138790000005</v>
      </c>
      <c r="K39" s="43">
        <v>5531.9702049999987</v>
      </c>
      <c r="L39" s="57">
        <f t="shared" ref="L39:L44" si="16">K39/$K$37*100</f>
        <v>17.251536624472795</v>
      </c>
    </row>
    <row r="40" spans="1:12" s="22" customFormat="1" ht="15" customHeight="1" x14ac:dyDescent="0.2">
      <c r="A40" s="123"/>
      <c r="B40" s="41" t="s">
        <v>79</v>
      </c>
      <c r="C40" s="43">
        <v>618.27875800000004</v>
      </c>
      <c r="D40" s="43">
        <v>480.87642899999997</v>
      </c>
      <c r="E40" s="43">
        <v>310.95553799999999</v>
      </c>
      <c r="F40" s="57">
        <f t="shared" si="13"/>
        <v>4.3893155254180698</v>
      </c>
      <c r="G40" s="58">
        <f t="shared" si="14"/>
        <v>-307.32322000000005</v>
      </c>
      <c r="H40" s="59">
        <f t="shared" si="15"/>
        <v>-49.706255636878929</v>
      </c>
      <c r="I40" s="59"/>
      <c r="J40" s="43">
        <v>3376.7154820000001</v>
      </c>
      <c r="K40" s="43">
        <v>2213.7615100000003</v>
      </c>
      <c r="L40" s="57">
        <f t="shared" si="16"/>
        <v>6.9036503004110461</v>
      </c>
    </row>
    <row r="41" spans="1:12" s="22" customFormat="1" ht="15" customHeight="1" x14ac:dyDescent="0.2">
      <c r="A41" s="123"/>
      <c r="B41" s="41" t="s">
        <v>134</v>
      </c>
      <c r="C41" s="43">
        <v>325.9863049999999</v>
      </c>
      <c r="D41" s="43">
        <v>183.75630400000006</v>
      </c>
      <c r="E41" s="43">
        <v>236.62201300000001</v>
      </c>
      <c r="F41" s="57">
        <f t="shared" si="13"/>
        <v>3.3400552438997777</v>
      </c>
      <c r="G41" s="58">
        <f t="shared" si="14"/>
        <v>-89.364291999999892</v>
      </c>
      <c r="H41" s="59">
        <f t="shared" si="15"/>
        <v>-27.413511128941419</v>
      </c>
      <c r="I41" s="59"/>
      <c r="J41" s="43">
        <v>1017.2956049999998</v>
      </c>
      <c r="K41" s="43">
        <v>877.82384000000013</v>
      </c>
      <c r="L41" s="57">
        <f t="shared" si="16"/>
        <v>2.7375075360868384</v>
      </c>
    </row>
    <row r="42" spans="1:12" s="22" customFormat="1" ht="15" customHeight="1" x14ac:dyDescent="0.2">
      <c r="A42" s="123"/>
      <c r="B42" s="41" t="s">
        <v>80</v>
      </c>
      <c r="C42" s="43">
        <v>33.488788999999997</v>
      </c>
      <c r="D42" s="43">
        <v>62.378986000000012</v>
      </c>
      <c r="E42" s="43">
        <v>67.605463999999998</v>
      </c>
      <c r="F42" s="57">
        <f t="shared" si="13"/>
        <v>0.95428984686001128</v>
      </c>
      <c r="G42" s="58">
        <f t="shared" si="14"/>
        <v>34.116675000000001</v>
      </c>
      <c r="H42" s="59">
        <f>(G42/C42)*100</f>
        <v>101.87491401973361</v>
      </c>
      <c r="I42" s="59"/>
      <c r="J42" s="43">
        <v>165.74760700000004</v>
      </c>
      <c r="K42" s="43">
        <v>192.51315</v>
      </c>
      <c r="L42" s="57">
        <f t="shared" si="16"/>
        <v>0.60035530468256115</v>
      </c>
    </row>
    <row r="43" spans="1:12" s="22" customFormat="1" ht="15" customHeight="1" x14ac:dyDescent="0.2">
      <c r="A43" s="123"/>
      <c r="B43" s="41" t="s">
        <v>169</v>
      </c>
      <c r="C43" s="43">
        <v>0</v>
      </c>
      <c r="D43" s="43">
        <v>0</v>
      </c>
      <c r="E43" s="43">
        <v>72.476100000000002</v>
      </c>
      <c r="F43" s="57">
        <f>E43/$E$37*100</f>
        <v>1.0230416637627229</v>
      </c>
      <c r="G43" s="58">
        <f>E43-C43</f>
        <v>72.476100000000002</v>
      </c>
      <c r="H43" s="59" t="e">
        <f>(G43/C43)*100</f>
        <v>#DIV/0!</v>
      </c>
      <c r="I43" s="59"/>
      <c r="J43" s="43">
        <v>268.92517199999998</v>
      </c>
      <c r="K43" s="43">
        <v>182.34630000000001</v>
      </c>
      <c r="L43" s="57">
        <f>K43/$K$37*100</f>
        <v>0.56864982207312964</v>
      </c>
    </row>
    <row r="44" spans="1:12" s="78" customFormat="1" ht="15" customHeight="1" x14ac:dyDescent="0.2">
      <c r="A44" s="123"/>
      <c r="B44" s="41" t="s">
        <v>78</v>
      </c>
      <c r="C44" s="43">
        <v>1960.3709430000004</v>
      </c>
      <c r="D44" s="43">
        <v>1528.2691390000002</v>
      </c>
      <c r="E44" s="43">
        <v>1397.021735</v>
      </c>
      <c r="F44" s="57">
        <f t="shared" si="13"/>
        <v>19.719761964110731</v>
      </c>
      <c r="G44" s="58">
        <f t="shared" si="14"/>
        <v>-563.34920800000032</v>
      </c>
      <c r="H44" s="59">
        <f t="shared" si="15"/>
        <v>-28.736867887762823</v>
      </c>
      <c r="I44" s="59"/>
      <c r="J44" s="43">
        <v>7829.7996869999988</v>
      </c>
      <c r="K44" s="43">
        <v>6020.6690729999991</v>
      </c>
      <c r="L44" s="57">
        <f t="shared" si="16"/>
        <v>18.775551777703434</v>
      </c>
    </row>
    <row r="45" spans="1:12" s="22" customFormat="1" ht="6" customHeight="1" x14ac:dyDescent="0.2">
      <c r="A45" s="123"/>
      <c r="B45" s="41"/>
      <c r="C45" s="109"/>
      <c r="D45" s="109"/>
      <c r="E45" s="109"/>
      <c r="F45" s="57"/>
      <c r="G45" s="58"/>
      <c r="H45" s="59"/>
      <c r="I45" s="59"/>
      <c r="J45" s="43"/>
      <c r="K45" s="43"/>
      <c r="L45" s="57"/>
    </row>
    <row r="46" spans="1:12" s="23" customFormat="1" ht="15" customHeight="1" x14ac:dyDescent="0.2">
      <c r="A46" s="60" t="s">
        <v>55</v>
      </c>
      <c r="B46" s="61"/>
      <c r="C46" s="136">
        <v>2305.667821</v>
      </c>
      <c r="D46" s="136">
        <v>2633.462336999999</v>
      </c>
      <c r="E46" s="136">
        <v>3167.1211650000009</v>
      </c>
      <c r="F46" s="137">
        <f>E46/$E$5*100</f>
        <v>2.4671002623082496</v>
      </c>
      <c r="G46" s="138">
        <f>E46-C46</f>
        <v>861.45334400000093</v>
      </c>
      <c r="H46" s="139">
        <f>(G46/C46)*100</f>
        <v>37.362422121430164</v>
      </c>
      <c r="I46" s="139"/>
      <c r="J46" s="136">
        <v>8050.4491900000021</v>
      </c>
      <c r="K46" s="136">
        <v>9357.1036340000046</v>
      </c>
      <c r="L46" s="62">
        <f>K46/$K$5*100</f>
        <v>2.0093026502331601</v>
      </c>
    </row>
    <row r="49" spans="3:11" x14ac:dyDescent="0.2">
      <c r="C49" s="143"/>
      <c r="D49" s="143"/>
      <c r="E49" s="143"/>
    </row>
    <row r="50" spans="3:11" x14ac:dyDescent="0.2">
      <c r="C50" s="143"/>
      <c r="D50" s="143"/>
      <c r="E50" s="143"/>
      <c r="J50" s="143"/>
      <c r="K50" s="143"/>
    </row>
  </sheetData>
  <mergeCells count="3">
    <mergeCell ref="C3:E3"/>
    <mergeCell ref="G3:H3"/>
    <mergeCell ref="J3:L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3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41"/>
  <sheetViews>
    <sheetView view="pageBreakPreview" zoomScaleNormal="100" zoomScaleSheetLayoutView="100" workbookViewId="0">
      <pane xSplit="2" ySplit="4" topLeftCell="C5" activePane="bottomRight" state="frozen"/>
      <selection activeCell="H34" sqref="H34"/>
      <selection pane="topRight" activeCell="H34" sqref="H34"/>
      <selection pane="bottomLeft" activeCell="H34" sqref="H34"/>
      <selection pane="bottomRight" activeCell="O28" sqref="O28"/>
    </sheetView>
  </sheetViews>
  <sheetFormatPr defaultColWidth="9.140625" defaultRowHeight="12.75" x14ac:dyDescent="0.2"/>
  <cols>
    <col min="1" max="1" width="1.42578125" style="21" customWidth="1"/>
    <col min="2" max="2" width="36.85546875" style="21" customWidth="1"/>
    <col min="3" max="5" width="10.28515625" style="21" bestFit="1" customWidth="1"/>
    <col min="6" max="6" width="6.5703125" style="21" bestFit="1" customWidth="1"/>
    <col min="7" max="7" width="11.85546875" style="21" customWidth="1"/>
    <col min="8" max="8" width="8.140625" style="21" bestFit="1" customWidth="1"/>
    <col min="9" max="9" width="0.85546875" style="21" customWidth="1"/>
    <col min="10" max="10" width="11" style="21" bestFit="1" customWidth="1"/>
    <col min="11" max="11" width="10" style="21" bestFit="1" customWidth="1"/>
    <col min="12" max="12" width="8.28515625" style="21" customWidth="1"/>
    <col min="13" max="26" width="9.140625" style="140"/>
    <col min="27" max="16384" width="9.140625" style="21"/>
  </cols>
  <sheetData>
    <row r="1" spans="1:26" x14ac:dyDescent="0.2">
      <c r="A1" s="94" t="s">
        <v>130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</row>
    <row r="2" spans="1:26" x14ac:dyDescent="0.2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3" spans="1:26" s="1" customFormat="1" ht="12" x14ac:dyDescent="0.2">
      <c r="A3" s="27"/>
      <c r="B3" s="13"/>
      <c r="C3" s="147" t="s">
        <v>122</v>
      </c>
      <c r="D3" s="147"/>
      <c r="E3" s="147"/>
      <c r="F3" s="13"/>
      <c r="G3" s="148" t="s">
        <v>106</v>
      </c>
      <c r="H3" s="148"/>
      <c r="I3" s="14"/>
      <c r="J3" s="147" t="s">
        <v>122</v>
      </c>
      <c r="K3" s="147"/>
      <c r="L3" s="147"/>
      <c r="M3" s="140"/>
    </row>
    <row r="4" spans="1:26" s="22" customFormat="1" ht="24" x14ac:dyDescent="0.2">
      <c r="A4" s="28"/>
      <c r="B4" s="28" t="s">
        <v>81</v>
      </c>
      <c r="C4" s="17" t="s">
        <v>180</v>
      </c>
      <c r="D4" s="17" t="s">
        <v>177</v>
      </c>
      <c r="E4" s="17" t="s">
        <v>181</v>
      </c>
      <c r="F4" s="18" t="s">
        <v>116</v>
      </c>
      <c r="G4" s="17" t="s">
        <v>123</v>
      </c>
      <c r="H4" s="17" t="s">
        <v>2</v>
      </c>
      <c r="I4" s="20"/>
      <c r="J4" s="17" t="s">
        <v>182</v>
      </c>
      <c r="K4" s="17" t="s">
        <v>183</v>
      </c>
      <c r="L4" s="18" t="s">
        <v>116</v>
      </c>
      <c r="M4" s="140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22" customFormat="1" ht="15" customHeight="1" x14ac:dyDescent="0.2">
      <c r="A5" s="89" t="s">
        <v>109</v>
      </c>
      <c r="B5" s="82"/>
      <c r="C5" s="90">
        <f>C7+C11+C19+C23+C25+C35+C37</f>
        <v>106953.53694800001</v>
      </c>
      <c r="D5" s="90">
        <f t="shared" ref="D5:E5" si="0">D7+D11+D19+D23+D25+D35+D37</f>
        <v>112534.81115899999</v>
      </c>
      <c r="E5" s="90">
        <f t="shared" si="0"/>
        <v>128374.238104</v>
      </c>
      <c r="F5" s="91">
        <f>E5/E$5*100</f>
        <v>100</v>
      </c>
      <c r="G5" s="91">
        <f t="shared" ref="G5" si="1">E5-C5</f>
        <v>21420.701155999996</v>
      </c>
      <c r="H5" s="91">
        <f t="shared" ref="H5" si="2">G5/C5*100</f>
        <v>20.028043734930034</v>
      </c>
      <c r="I5" s="92"/>
      <c r="J5" s="90">
        <f t="shared" ref="J5:K5" si="3">J7+J11+J19+J23+J25+J35+J37</f>
        <v>435153.20788999996</v>
      </c>
      <c r="K5" s="90">
        <f t="shared" si="3"/>
        <v>465689.11024499999</v>
      </c>
      <c r="L5" s="90">
        <f>K5/K$5*100</f>
        <v>100</v>
      </c>
      <c r="M5" s="140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22" customFormat="1" ht="6" customHeight="1" x14ac:dyDescent="0.2">
      <c r="A6" s="124"/>
      <c r="B6" s="124"/>
      <c r="C6" s="114"/>
      <c r="D6" s="114"/>
      <c r="E6" s="114"/>
      <c r="F6" s="115"/>
      <c r="G6" s="114"/>
      <c r="H6" s="114"/>
      <c r="I6" s="117"/>
      <c r="J6" s="114"/>
      <c r="K6" s="114"/>
      <c r="L6" s="115"/>
      <c r="M6" s="140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22" customFormat="1" ht="15" customHeight="1" x14ac:dyDescent="0.2">
      <c r="A7" s="36" t="s">
        <v>115</v>
      </c>
      <c r="B7" s="38"/>
      <c r="C7" s="38">
        <f>SUM(C8:C9)</f>
        <v>11005.252517000001</v>
      </c>
      <c r="D7" s="38">
        <f t="shared" ref="D7:E7" si="4">SUM(D8:D9)</f>
        <v>13033.551133999999</v>
      </c>
      <c r="E7" s="38">
        <f t="shared" si="4"/>
        <v>23563.376797999998</v>
      </c>
      <c r="F7" s="39">
        <f>E7/E$5*100</f>
        <v>18.355222314083427</v>
      </c>
      <c r="G7" s="40">
        <f>E7-C7</f>
        <v>12558.124280999997</v>
      </c>
      <c r="H7" s="40">
        <f>G7/C7*100</f>
        <v>114.11027835664152</v>
      </c>
      <c r="I7" s="40">
        <v>91343.749976999999</v>
      </c>
      <c r="J7" s="38">
        <f t="shared" ref="J7" si="5">SUM(J8:J9)</f>
        <v>51084.990765000002</v>
      </c>
      <c r="K7" s="38">
        <f t="shared" ref="K7" si="6">SUM(K8:K9)</f>
        <v>70343.996438000002</v>
      </c>
      <c r="L7" s="39">
        <f>K7/K$5*100</f>
        <v>15.105355674087351</v>
      </c>
      <c r="M7" s="140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22" customFormat="1" ht="15" customHeight="1" x14ac:dyDescent="0.2">
      <c r="A8" s="41"/>
      <c r="B8" s="42" t="s">
        <v>83</v>
      </c>
      <c r="C8" s="43">
        <v>10556.445782000001</v>
      </c>
      <c r="D8" s="43">
        <v>12189.547168999999</v>
      </c>
      <c r="E8" s="43">
        <v>22450.702412999999</v>
      </c>
      <c r="F8" s="44">
        <f>E8/E$5*100</f>
        <v>17.48847957704098</v>
      </c>
      <c r="G8" s="45">
        <f>E8-C8</f>
        <v>11894.256630999998</v>
      </c>
      <c r="H8" s="45">
        <f t="shared" ref="H8:H37" si="7">G8/C8*100</f>
        <v>112.67292871698469</v>
      </c>
      <c r="I8" s="45">
        <v>-610.72689200000002</v>
      </c>
      <c r="J8" s="43">
        <v>48948.859415999999</v>
      </c>
      <c r="K8" s="43">
        <v>64651.118997999998</v>
      </c>
      <c r="L8" s="44">
        <f>K8/K$5*100</f>
        <v>13.882892594157273</v>
      </c>
      <c r="M8" s="140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22" customFormat="1" ht="15" customHeight="1" x14ac:dyDescent="0.2">
      <c r="A9" s="41"/>
      <c r="B9" s="42" t="s">
        <v>84</v>
      </c>
      <c r="C9" s="43">
        <v>448.806735</v>
      </c>
      <c r="D9" s="43">
        <v>844.00396499999999</v>
      </c>
      <c r="E9" s="43">
        <v>1112.674385</v>
      </c>
      <c r="F9" s="44">
        <f>E9/E$5*100</f>
        <v>0.86674273704244897</v>
      </c>
      <c r="G9" s="45">
        <f t="shared" ref="G9:G37" si="8">E9-C9</f>
        <v>663.86765000000003</v>
      </c>
      <c r="H9" s="45">
        <f t="shared" si="7"/>
        <v>147.9183796116607</v>
      </c>
      <c r="I9" s="45">
        <v>90733.023084999993</v>
      </c>
      <c r="J9" s="43">
        <v>2136.1313489999998</v>
      </c>
      <c r="K9" s="43">
        <v>5692.8774400000002</v>
      </c>
      <c r="L9" s="58">
        <f>K9/K$5*100</f>
        <v>1.2224630799300773</v>
      </c>
      <c r="M9" s="140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22" customFormat="1" ht="8.1" customHeight="1" x14ac:dyDescent="0.2">
      <c r="A10" s="41"/>
      <c r="B10" s="42"/>
      <c r="C10" s="74"/>
      <c r="D10" s="74"/>
      <c r="E10" s="74"/>
      <c r="F10" s="58"/>
      <c r="G10" s="45"/>
      <c r="H10" s="45"/>
      <c r="I10" s="45"/>
      <c r="J10" s="46"/>
      <c r="K10" s="75"/>
      <c r="L10" s="58"/>
      <c r="M10" s="140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22" customFormat="1" ht="15" customHeight="1" x14ac:dyDescent="0.2">
      <c r="A11" s="36" t="s">
        <v>114</v>
      </c>
      <c r="B11" s="37"/>
      <c r="C11" s="38">
        <f>SUM(C12:C17)</f>
        <v>9750.1315649999997</v>
      </c>
      <c r="D11" s="38">
        <f t="shared" ref="D11:E11" si="9">SUM(D12:D17)</f>
        <v>9731.08115</v>
      </c>
      <c r="E11" s="38">
        <f t="shared" si="9"/>
        <v>9679.7336679999989</v>
      </c>
      <c r="F11" s="39">
        <f>E11/E$5*100</f>
        <v>7.5402462448564966</v>
      </c>
      <c r="G11" s="40">
        <f t="shared" si="8"/>
        <v>-70.397897000000739</v>
      </c>
      <c r="H11" s="40">
        <f t="shared" si="7"/>
        <v>-0.72201996999412532</v>
      </c>
      <c r="I11" s="40"/>
      <c r="J11" s="38">
        <f t="shared" ref="J11" si="10">SUM(J12:J17)</f>
        <v>37887.293510000003</v>
      </c>
      <c r="K11" s="38">
        <f t="shared" ref="K11" si="11">SUM(K12:K17)</f>
        <v>38527.425352999999</v>
      </c>
      <c r="L11" s="39">
        <f>K11/K$5*100</f>
        <v>8.2732072761440865</v>
      </c>
      <c r="M11" s="140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22" customFormat="1" ht="15" customHeight="1" x14ac:dyDescent="0.2">
      <c r="A12" s="41"/>
      <c r="B12" s="42" t="s">
        <v>85</v>
      </c>
      <c r="C12" s="43">
        <v>1424.7288599999999</v>
      </c>
      <c r="D12" s="43">
        <v>1719.057708</v>
      </c>
      <c r="E12" s="43">
        <v>1640.58951</v>
      </c>
      <c r="F12" s="44">
        <f>E12/E$5*100</f>
        <v>1.2779740968518207</v>
      </c>
      <c r="G12" s="45">
        <f t="shared" si="8"/>
        <v>215.86065000000008</v>
      </c>
      <c r="H12" s="45">
        <f t="shared" si="7"/>
        <v>15.150998625801689</v>
      </c>
      <c r="I12" s="45"/>
      <c r="J12" s="43">
        <v>5367.3744980000001</v>
      </c>
      <c r="K12" s="43">
        <v>6040.3956559999997</v>
      </c>
      <c r="L12" s="44">
        <f>K12/K$5*100</f>
        <v>1.2970875897918539</v>
      </c>
      <c r="M12" s="140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22" customFormat="1" ht="15" customHeight="1" x14ac:dyDescent="0.2">
      <c r="A13" s="41"/>
      <c r="B13" s="41" t="s">
        <v>86</v>
      </c>
      <c r="C13" s="43">
        <v>1288.8374590000001</v>
      </c>
      <c r="D13" s="43">
        <v>1229.263627</v>
      </c>
      <c r="E13" s="43">
        <v>1196.6445369999999</v>
      </c>
      <c r="F13" s="44">
        <f t="shared" ref="F13:F16" si="12">E13/E$5*100</f>
        <v>0.93215317549192422</v>
      </c>
      <c r="G13" s="45">
        <f t="shared" si="8"/>
        <v>-92.192922000000181</v>
      </c>
      <c r="H13" s="45">
        <f t="shared" si="7"/>
        <v>-7.1531845506362002</v>
      </c>
      <c r="I13" s="45"/>
      <c r="J13" s="43">
        <v>5258.8931910000001</v>
      </c>
      <c r="K13" s="43">
        <v>5205.2820579999998</v>
      </c>
      <c r="L13" s="44">
        <f t="shared" ref="L13:L17" si="13">K13/K$5*100</f>
        <v>1.1177590249558316</v>
      </c>
      <c r="M13" s="140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22" customFormat="1" ht="15" customHeight="1" x14ac:dyDescent="0.2">
      <c r="A14" s="41"/>
      <c r="B14" s="41" t="s">
        <v>87</v>
      </c>
      <c r="C14" s="43">
        <v>3576.230599</v>
      </c>
      <c r="D14" s="43">
        <v>3211.8231810000002</v>
      </c>
      <c r="E14" s="43">
        <v>3019.3217119999999</v>
      </c>
      <c r="F14" s="44">
        <f t="shared" si="12"/>
        <v>2.3519685542779638</v>
      </c>
      <c r="G14" s="45">
        <f t="shared" si="8"/>
        <v>-556.90888700000005</v>
      </c>
      <c r="H14" s="45">
        <f t="shared" si="7"/>
        <v>-15.572510541007203</v>
      </c>
      <c r="I14" s="45"/>
      <c r="J14" s="43">
        <v>12934.472421</v>
      </c>
      <c r="K14" s="43">
        <v>12556.266984</v>
      </c>
      <c r="L14" s="44">
        <f t="shared" si="13"/>
        <v>2.6962767021531002</v>
      </c>
      <c r="M14" s="140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s="22" customFormat="1" ht="15" customHeight="1" x14ac:dyDescent="0.2">
      <c r="A15" s="41"/>
      <c r="B15" s="42" t="s">
        <v>88</v>
      </c>
      <c r="C15" s="43">
        <v>1854.888023</v>
      </c>
      <c r="D15" s="43">
        <v>1962.5420529999999</v>
      </c>
      <c r="E15" s="43">
        <v>2050.5605460000002</v>
      </c>
      <c r="F15" s="44">
        <f t="shared" si="12"/>
        <v>1.5973302558873039</v>
      </c>
      <c r="G15" s="45">
        <f t="shared" si="8"/>
        <v>195.67252300000018</v>
      </c>
      <c r="H15" s="45">
        <f t="shared" si="7"/>
        <v>10.54902078043124</v>
      </c>
      <c r="I15" s="45"/>
      <c r="J15" s="43">
        <v>7582.8821500000004</v>
      </c>
      <c r="K15" s="43">
        <v>7845.8449149999997</v>
      </c>
      <c r="L15" s="44">
        <f t="shared" si="13"/>
        <v>1.6847817014386024</v>
      </c>
      <c r="M15" s="14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s="22" customFormat="1" ht="15" customHeight="1" x14ac:dyDescent="0.2">
      <c r="A16" s="41"/>
      <c r="B16" s="42" t="s">
        <v>89</v>
      </c>
      <c r="C16" s="43">
        <v>1474.762193</v>
      </c>
      <c r="D16" s="43">
        <v>1426.6599409999999</v>
      </c>
      <c r="E16" s="43">
        <v>1650.8210529999999</v>
      </c>
      <c r="F16" s="44">
        <f t="shared" si="12"/>
        <v>1.285944187386427</v>
      </c>
      <c r="G16" s="45">
        <f t="shared" si="8"/>
        <v>176.05885999999987</v>
      </c>
      <c r="H16" s="45">
        <f t="shared" si="7"/>
        <v>11.938118622491691</v>
      </c>
      <c r="I16" s="45"/>
      <c r="J16" s="43">
        <v>6257.6820520000001</v>
      </c>
      <c r="K16" s="43">
        <v>6310.8287019999998</v>
      </c>
      <c r="L16" s="44">
        <f t="shared" si="13"/>
        <v>1.3551591744715394</v>
      </c>
      <c r="M16" s="14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22" customFormat="1" ht="15" customHeight="1" x14ac:dyDescent="0.2">
      <c r="A17" s="41"/>
      <c r="B17" s="42" t="s">
        <v>90</v>
      </c>
      <c r="C17" s="43">
        <v>130.68443099999999</v>
      </c>
      <c r="D17" s="43">
        <v>181.73464000000001</v>
      </c>
      <c r="E17" s="43">
        <v>121.79631000000001</v>
      </c>
      <c r="F17" s="44">
        <f>E17/E$5*100</f>
        <v>9.4875974961057985E-2</v>
      </c>
      <c r="G17" s="45">
        <f t="shared" ref="G17" si="14">E17-C17</f>
        <v>-8.888120999999984</v>
      </c>
      <c r="H17" s="45">
        <f t="shared" ref="H17" si="15">G17/C17*100</f>
        <v>-6.8012087836231885</v>
      </c>
      <c r="I17" s="45">
        <v>26.627193808311965</v>
      </c>
      <c r="J17" s="43">
        <v>485.98919799999999</v>
      </c>
      <c r="K17" s="43">
        <v>568.80703800000003</v>
      </c>
      <c r="L17" s="44">
        <f t="shared" si="13"/>
        <v>0.12214308333315965</v>
      </c>
      <c r="M17" s="14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22" customFormat="1" ht="8.1" customHeight="1" x14ac:dyDescent="0.2">
      <c r="A18" s="41"/>
      <c r="B18" s="42"/>
      <c r="C18" s="109"/>
      <c r="D18" s="109"/>
      <c r="E18" s="109"/>
      <c r="F18" s="44"/>
      <c r="G18" s="45"/>
      <c r="H18" s="45"/>
      <c r="I18" s="45"/>
      <c r="J18" s="46"/>
      <c r="K18" s="46"/>
      <c r="L18" s="44"/>
      <c r="M18" s="140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s="22" customFormat="1" ht="15" customHeight="1" x14ac:dyDescent="0.2">
      <c r="A19" s="36" t="s">
        <v>113</v>
      </c>
      <c r="B19" s="37"/>
      <c r="C19" s="38">
        <f>SUM(C20:C21)</f>
        <v>3728.0879380000001</v>
      </c>
      <c r="D19" s="38">
        <f t="shared" ref="D19:E19" si="16">SUM(D20:D21)</f>
        <v>2875.0410609999999</v>
      </c>
      <c r="E19" s="38">
        <f t="shared" si="16"/>
        <v>2861.9809150000001</v>
      </c>
      <c r="F19" s="40">
        <f>E19/E$5*100</f>
        <v>2.2294044017471943</v>
      </c>
      <c r="G19" s="40">
        <f t="shared" si="8"/>
        <v>-866.10702300000003</v>
      </c>
      <c r="H19" s="40">
        <f t="shared" si="7"/>
        <v>-23.231936515549005</v>
      </c>
      <c r="I19" s="40"/>
      <c r="J19" s="38">
        <f t="shared" ref="J19" si="17">SUM(J20:J21)</f>
        <v>17250.957688999999</v>
      </c>
      <c r="K19" s="38">
        <f t="shared" ref="K19" si="18">SUM(K20:K21)</f>
        <v>10728.666031000001</v>
      </c>
      <c r="L19" s="39">
        <f>K19/K$5*100</f>
        <v>2.3038258346551475</v>
      </c>
      <c r="M19" s="140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22" customFormat="1" ht="15" customHeight="1" x14ac:dyDescent="0.2">
      <c r="A20" s="41"/>
      <c r="B20" s="42" t="s">
        <v>91</v>
      </c>
      <c r="C20" s="43">
        <v>2735.2142140000001</v>
      </c>
      <c r="D20" s="43">
        <v>2046.770426</v>
      </c>
      <c r="E20" s="43">
        <v>1490.264846</v>
      </c>
      <c r="F20" s="44">
        <f>E20/E$5*100</f>
        <v>1.1608753189192755</v>
      </c>
      <c r="G20" s="45">
        <f t="shared" si="8"/>
        <v>-1244.949368</v>
      </c>
      <c r="H20" s="45">
        <f>G20/C20*100</f>
        <v>-45.515607575736297</v>
      </c>
      <c r="I20" s="45">
        <f t="shared" ref="I20" si="19">H20/D20*100</f>
        <v>-2.2237768827199331</v>
      </c>
      <c r="J20" s="43">
        <v>13867.051759</v>
      </c>
      <c r="K20" s="43">
        <v>7258.4681490000003</v>
      </c>
      <c r="L20" s="44">
        <f>K20/K$5*100</f>
        <v>1.5586510376378149</v>
      </c>
      <c r="M20" s="14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22" customFormat="1" ht="15" customHeight="1" x14ac:dyDescent="0.2">
      <c r="A21" s="41"/>
      <c r="B21" s="42" t="s">
        <v>92</v>
      </c>
      <c r="C21" s="43">
        <v>992.87372400000004</v>
      </c>
      <c r="D21" s="43">
        <v>828.27063499999997</v>
      </c>
      <c r="E21" s="43">
        <v>1371.7160690000001</v>
      </c>
      <c r="F21" s="44">
        <f t="shared" ref="F21" si="20">E21/E$5*100</f>
        <v>1.068529082827919</v>
      </c>
      <c r="G21" s="45">
        <f t="shared" si="8"/>
        <v>378.84234500000002</v>
      </c>
      <c r="H21" s="45">
        <f t="shared" si="7"/>
        <v>38.156145725536398</v>
      </c>
      <c r="I21" s="45"/>
      <c r="J21" s="43">
        <v>3383.9059299999999</v>
      </c>
      <c r="K21" s="43">
        <v>3470.1978819999999</v>
      </c>
      <c r="L21" s="44">
        <f>K21/K$5*100</f>
        <v>0.74517479701733236</v>
      </c>
      <c r="M21" s="140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22" customFormat="1" ht="8.1" customHeight="1" x14ac:dyDescent="0.2">
      <c r="A22" s="41"/>
      <c r="B22" s="42"/>
      <c r="C22" s="43"/>
      <c r="D22" s="43"/>
      <c r="E22" s="44"/>
      <c r="F22" s="43"/>
      <c r="G22" s="45"/>
      <c r="H22" s="45"/>
      <c r="I22" s="45"/>
      <c r="J22" s="46"/>
      <c r="K22" s="46"/>
      <c r="L22" s="44"/>
      <c r="M22" s="140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22" customFormat="1" ht="15" customHeight="1" x14ac:dyDescent="0.2">
      <c r="A23" s="36" t="s">
        <v>82</v>
      </c>
      <c r="B23" s="38"/>
      <c r="C23" s="134">
        <v>297.06232899999998</v>
      </c>
      <c r="D23" s="134">
        <v>548.29772700000001</v>
      </c>
      <c r="E23" s="134">
        <v>528.97795900000006</v>
      </c>
      <c r="F23" s="141">
        <f>E23/E$5*100</f>
        <v>0.41205927825757249</v>
      </c>
      <c r="G23" s="142">
        <f t="shared" si="8"/>
        <v>231.91563000000008</v>
      </c>
      <c r="H23" s="142">
        <f t="shared" si="7"/>
        <v>78.069686850129045</v>
      </c>
      <c r="I23" s="142"/>
      <c r="J23" s="134">
        <v>1223.5246959999999</v>
      </c>
      <c r="K23" s="134">
        <v>1964.376086</v>
      </c>
      <c r="L23" s="39">
        <f>K23/K$5*100</f>
        <v>0.421821348789225</v>
      </c>
      <c r="M23" s="140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22" customFormat="1" ht="8.1" customHeight="1" x14ac:dyDescent="0.2">
      <c r="A24" s="129"/>
      <c r="B24" s="130"/>
      <c r="C24" s="130"/>
      <c r="D24" s="130"/>
      <c r="E24" s="130"/>
      <c r="F24" s="131"/>
      <c r="G24" s="132"/>
      <c r="H24" s="132"/>
      <c r="I24" s="132"/>
      <c r="J24" s="133"/>
      <c r="K24" s="133"/>
      <c r="L24" s="131"/>
      <c r="M24" s="140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22" customFormat="1" ht="15" customHeight="1" x14ac:dyDescent="0.2">
      <c r="A25" s="36" t="s">
        <v>112</v>
      </c>
      <c r="B25" s="38"/>
      <c r="C25" s="38">
        <f>SUM(C26:C33)</f>
        <v>59193.365476999999</v>
      </c>
      <c r="D25" s="38">
        <f t="shared" ref="D25:E25" si="21">SUM(D26:D33)</f>
        <v>58937.131488999992</v>
      </c>
      <c r="E25" s="38">
        <f t="shared" si="21"/>
        <v>58200.215028999999</v>
      </c>
      <c r="F25" s="39">
        <f>E25/E$5*100</f>
        <v>45.336366461509336</v>
      </c>
      <c r="G25" s="40">
        <f t="shared" si="8"/>
        <v>-993.15044800000032</v>
      </c>
      <c r="H25" s="40">
        <f t="shared" si="7"/>
        <v>-1.6778070312388236</v>
      </c>
      <c r="I25" s="40"/>
      <c r="J25" s="38">
        <f t="shared" ref="J25" si="22">SUM(J26:J33)</f>
        <v>232760.863782</v>
      </c>
      <c r="K25" s="38">
        <f t="shared" ref="K25" si="23">SUM(K26:K33)</f>
        <v>236563.59394599998</v>
      </c>
      <c r="L25" s="39">
        <f>K25/K$5*100</f>
        <v>50.798609789596192</v>
      </c>
      <c r="M25" s="140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22" customFormat="1" ht="24" x14ac:dyDescent="0.2">
      <c r="A26" s="41"/>
      <c r="B26" s="42" t="s">
        <v>93</v>
      </c>
      <c r="C26" s="43">
        <v>1356.7419729999999</v>
      </c>
      <c r="D26" s="43">
        <v>2699.4150599999998</v>
      </c>
      <c r="E26" s="43">
        <v>2358.6602509999998</v>
      </c>
      <c r="F26" s="44">
        <f>E26/E$5*100</f>
        <v>1.8373314504808784</v>
      </c>
      <c r="G26" s="45">
        <f t="shared" si="8"/>
        <v>1001.9182779999999</v>
      </c>
      <c r="H26" s="45">
        <f t="shared" si="7"/>
        <v>73.847370976854123</v>
      </c>
      <c r="I26" s="45"/>
      <c r="J26" s="43">
        <v>5800.0039960000004</v>
      </c>
      <c r="K26" s="43">
        <v>10072.102539</v>
      </c>
      <c r="L26" s="44">
        <f>K26/K$5*100</f>
        <v>2.1628383222663388</v>
      </c>
      <c r="M26" s="140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22" customFormat="1" ht="24" x14ac:dyDescent="0.2">
      <c r="A27" s="41"/>
      <c r="B27" s="42" t="s">
        <v>94</v>
      </c>
      <c r="C27" s="43">
        <v>812.26729799999998</v>
      </c>
      <c r="D27" s="43">
        <v>1571.25054</v>
      </c>
      <c r="E27" s="43">
        <v>985.91366600000003</v>
      </c>
      <c r="F27" s="44">
        <f t="shared" ref="F27:F33" si="24">E27/E$5*100</f>
        <v>0.76799962403771416</v>
      </c>
      <c r="G27" s="45">
        <f t="shared" si="8"/>
        <v>173.64636800000005</v>
      </c>
      <c r="H27" s="45">
        <f t="shared" si="7"/>
        <v>21.377983383986987</v>
      </c>
      <c r="I27" s="45"/>
      <c r="J27" s="43">
        <v>4530.9756610000004</v>
      </c>
      <c r="K27" s="43">
        <v>4949.2461069999999</v>
      </c>
      <c r="L27" s="44">
        <f t="shared" ref="L27:L33" si="25">K27/K$5*100</f>
        <v>1.0627790081662403</v>
      </c>
      <c r="M27" s="140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22" customFormat="1" x14ac:dyDescent="0.2">
      <c r="A28" s="41"/>
      <c r="B28" s="42" t="s">
        <v>95</v>
      </c>
      <c r="C28" s="43">
        <v>6176.403757</v>
      </c>
      <c r="D28" s="43">
        <v>5402.1483420000004</v>
      </c>
      <c r="E28" s="43">
        <v>4533.3251579999996</v>
      </c>
      <c r="F28" s="44">
        <f t="shared" si="24"/>
        <v>3.5313355895654159</v>
      </c>
      <c r="G28" s="45">
        <f t="shared" si="8"/>
        <v>-1643.0785990000004</v>
      </c>
      <c r="H28" s="45">
        <f t="shared" si="7"/>
        <v>-26.602512783232875</v>
      </c>
      <c r="I28" s="45"/>
      <c r="J28" s="43">
        <v>24915.192524999999</v>
      </c>
      <c r="K28" s="43">
        <v>21795.017685999999</v>
      </c>
      <c r="L28" s="44">
        <f t="shared" si="25"/>
        <v>4.6801647722734163</v>
      </c>
      <c r="M28" s="140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22" customFormat="1" x14ac:dyDescent="0.2">
      <c r="A29" s="41"/>
      <c r="B29" s="42" t="s">
        <v>96</v>
      </c>
      <c r="C29" s="43">
        <v>3175.2657909999998</v>
      </c>
      <c r="D29" s="43">
        <v>2240.1459399999999</v>
      </c>
      <c r="E29" s="43">
        <v>1880.3069829999999</v>
      </c>
      <c r="F29" s="44">
        <f t="shared" si="24"/>
        <v>1.4647074138634453</v>
      </c>
      <c r="G29" s="45">
        <f t="shared" si="8"/>
        <v>-1294.9588079999999</v>
      </c>
      <c r="H29" s="45">
        <f t="shared" si="7"/>
        <v>-40.782690119058444</v>
      </c>
      <c r="I29" s="45"/>
      <c r="J29" s="43">
        <v>12735.265851</v>
      </c>
      <c r="K29" s="43">
        <v>10293.520461</v>
      </c>
      <c r="L29" s="44">
        <f t="shared" si="25"/>
        <v>2.2103846180952265</v>
      </c>
      <c r="M29" s="14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22" customFormat="1" x14ac:dyDescent="0.2">
      <c r="A30" s="41"/>
      <c r="B30" s="42" t="s">
        <v>97</v>
      </c>
      <c r="C30" s="43">
        <v>3392.567974</v>
      </c>
      <c r="D30" s="43">
        <v>3347.183767</v>
      </c>
      <c r="E30" s="43">
        <v>3140.3375679999999</v>
      </c>
      <c r="F30" s="44">
        <f t="shared" si="24"/>
        <v>2.4462365770427503</v>
      </c>
      <c r="G30" s="45">
        <f t="shared" si="8"/>
        <v>-252.23040600000013</v>
      </c>
      <c r="H30" s="45">
        <f t="shared" si="7"/>
        <v>-7.4347929925957654</v>
      </c>
      <c r="I30" s="45"/>
      <c r="J30" s="43">
        <v>13689.626435</v>
      </c>
      <c r="K30" s="43">
        <v>13064.847143999999</v>
      </c>
      <c r="L30" s="44">
        <f t="shared" si="25"/>
        <v>2.805486934647571</v>
      </c>
      <c r="M30" s="140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22" customFormat="1" x14ac:dyDescent="0.2">
      <c r="A31" s="41"/>
      <c r="B31" s="42" t="s">
        <v>98</v>
      </c>
      <c r="C31" s="43">
        <v>23158.584036</v>
      </c>
      <c r="D31" s="43">
        <v>20027.923740999999</v>
      </c>
      <c r="E31" s="43">
        <v>21636.565533000001</v>
      </c>
      <c r="F31" s="44">
        <f t="shared" si="24"/>
        <v>16.854289343841355</v>
      </c>
      <c r="G31" s="45">
        <f t="shared" si="8"/>
        <v>-1522.0185029999993</v>
      </c>
      <c r="H31" s="45">
        <f t="shared" si="7"/>
        <v>-6.572157005082965</v>
      </c>
      <c r="I31" s="45"/>
      <c r="J31" s="43">
        <v>89290.534992000001</v>
      </c>
      <c r="K31" s="43">
        <v>79327.710783999995</v>
      </c>
      <c r="L31" s="44">
        <f t="shared" si="25"/>
        <v>17.034478375984683</v>
      </c>
      <c r="M31" s="140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22" customFormat="1" ht="24" x14ac:dyDescent="0.2">
      <c r="A32" s="41"/>
      <c r="B32" s="42" t="s">
        <v>99</v>
      </c>
      <c r="C32" s="43">
        <v>16956.659669000001</v>
      </c>
      <c r="D32" s="43">
        <v>19877.543678999999</v>
      </c>
      <c r="E32" s="43">
        <v>18850.634262</v>
      </c>
      <c r="F32" s="44">
        <f t="shared" si="24"/>
        <v>14.684125522699118</v>
      </c>
      <c r="G32" s="45">
        <f t="shared" si="8"/>
        <v>1893.974592999999</v>
      </c>
      <c r="H32" s="45">
        <f t="shared" si="7"/>
        <v>11.169502897215922</v>
      </c>
      <c r="I32" s="45"/>
      <c r="J32" s="43">
        <v>66509.402830000006</v>
      </c>
      <c r="K32" s="43">
        <v>80539.862397999997</v>
      </c>
      <c r="L32" s="44">
        <f t="shared" si="25"/>
        <v>17.294770400713862</v>
      </c>
      <c r="M32" s="140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22" customFormat="1" ht="24" x14ac:dyDescent="0.2">
      <c r="A33" s="41"/>
      <c r="B33" s="42" t="s">
        <v>100</v>
      </c>
      <c r="C33" s="43">
        <v>4164.8749790000002</v>
      </c>
      <c r="D33" s="43">
        <v>3771.5204199999998</v>
      </c>
      <c r="E33" s="43">
        <v>4814.4716079999998</v>
      </c>
      <c r="F33" s="44">
        <f t="shared" si="24"/>
        <v>3.750340939978662</v>
      </c>
      <c r="G33" s="45">
        <f t="shared" si="8"/>
        <v>649.59662899999967</v>
      </c>
      <c r="H33" s="45">
        <f t="shared" si="7"/>
        <v>15.597025895744171</v>
      </c>
      <c r="I33" s="45"/>
      <c r="J33" s="43">
        <v>15289.861492</v>
      </c>
      <c r="K33" s="43">
        <v>16521.286827</v>
      </c>
      <c r="L33" s="44">
        <f t="shared" si="25"/>
        <v>3.5477073574488607</v>
      </c>
      <c r="M33" s="140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22" customFormat="1" ht="8.1" customHeight="1" x14ac:dyDescent="0.2">
      <c r="A34" s="41"/>
      <c r="B34" s="42"/>
      <c r="C34" s="43"/>
      <c r="D34" s="43"/>
      <c r="E34" s="43"/>
      <c r="F34" s="44"/>
      <c r="G34" s="45"/>
      <c r="H34" s="45"/>
      <c r="I34" s="45"/>
      <c r="J34" s="43"/>
      <c r="K34" s="43"/>
      <c r="L34" s="44"/>
      <c r="M34" s="140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22" customFormat="1" ht="15" customHeight="1" x14ac:dyDescent="0.2">
      <c r="A35" s="36" t="s">
        <v>111</v>
      </c>
      <c r="B35" s="38"/>
      <c r="C35" s="134">
        <v>0</v>
      </c>
      <c r="D35" s="47">
        <v>0</v>
      </c>
      <c r="E35" s="47">
        <v>0</v>
      </c>
      <c r="F35" s="47">
        <f>E35/E$5*100</f>
        <v>0</v>
      </c>
      <c r="G35" s="40">
        <f>E35-C35</f>
        <v>0</v>
      </c>
      <c r="H35" s="47" t="e">
        <f>G35/C35*100</f>
        <v>#DIV/0!</v>
      </c>
      <c r="I35" s="47"/>
      <c r="J35" s="134">
        <v>0</v>
      </c>
      <c r="K35" s="47">
        <v>0</v>
      </c>
      <c r="L35" s="47">
        <f>K35/K$5*100</f>
        <v>0</v>
      </c>
      <c r="M35" s="140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22" customFormat="1" ht="15" customHeight="1" x14ac:dyDescent="0.2">
      <c r="A36" s="48" t="s">
        <v>110</v>
      </c>
      <c r="B36" s="49"/>
      <c r="C36" s="50">
        <f>+C35+C25+C23+C19+C11+C7</f>
        <v>83973.899825999993</v>
      </c>
      <c r="D36" s="50">
        <f>+D35+D25+D23+D19+D11+D7</f>
        <v>85125.102560999978</v>
      </c>
      <c r="E36" s="50">
        <f>+E35+E25+E23+E19+E11+E7</f>
        <v>94834.284369000001</v>
      </c>
      <c r="F36" s="51">
        <f>E36/E$5*100</f>
        <v>73.873298700454043</v>
      </c>
      <c r="G36" s="52">
        <f t="shared" si="8"/>
        <v>10860.384543000007</v>
      </c>
      <c r="H36" s="52">
        <f t="shared" si="7"/>
        <v>12.933047727333744</v>
      </c>
      <c r="I36" s="52"/>
      <c r="J36" s="50">
        <f>+J35+J25+J23+J19+J11+J7</f>
        <v>340207.63044199999</v>
      </c>
      <c r="K36" s="50">
        <f>+K35+K25+K23+K19+K11+K7</f>
        <v>358128.05785400001</v>
      </c>
      <c r="L36" s="51">
        <f>K36/K$5*100</f>
        <v>76.90281992327202</v>
      </c>
      <c r="M36" s="140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22" customFormat="1" ht="15" customHeight="1" x14ac:dyDescent="0.2">
      <c r="A37" s="48" t="s">
        <v>108</v>
      </c>
      <c r="B37" s="49"/>
      <c r="C37" s="135">
        <v>22979.637122</v>
      </c>
      <c r="D37" s="135">
        <v>27409.708598000001</v>
      </c>
      <c r="E37" s="135">
        <v>33539.953735000003</v>
      </c>
      <c r="F37" s="51">
        <f>E37/E$5*100</f>
        <v>26.126701299545967</v>
      </c>
      <c r="G37" s="52">
        <f t="shared" si="8"/>
        <v>10560.316613000003</v>
      </c>
      <c r="H37" s="52">
        <f t="shared" si="7"/>
        <v>45.955106066013023</v>
      </c>
      <c r="I37" s="52"/>
      <c r="J37" s="135">
        <v>94945.577447999996</v>
      </c>
      <c r="K37" s="135">
        <v>107561.052391</v>
      </c>
      <c r="L37" s="51">
        <f>K37/K$5*100</f>
        <v>23.097180076727994</v>
      </c>
      <c r="M37" s="14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22" customFormat="1" x14ac:dyDescent="0.2">
      <c r="C38" s="93"/>
      <c r="D38" s="93"/>
      <c r="E38" s="93"/>
      <c r="K38" s="53"/>
      <c r="M38" s="14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22" customFormat="1" x14ac:dyDescent="0.2">
      <c r="C39" s="93"/>
      <c r="D39" s="93"/>
      <c r="E39" s="93"/>
      <c r="F39" s="53"/>
      <c r="G39" s="54"/>
      <c r="H39" s="54"/>
      <c r="J39" s="53"/>
      <c r="K39" s="53"/>
      <c r="L39" s="54"/>
      <c r="M39" s="14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22" customFormat="1" x14ac:dyDescent="0.2">
      <c r="A40" s="23"/>
      <c r="B40" s="23"/>
      <c r="C40" s="55"/>
      <c r="D40" s="55"/>
      <c r="E40" s="55"/>
      <c r="G40" s="53"/>
      <c r="H40" s="53"/>
      <c r="J40" s="55"/>
      <c r="K40" s="55"/>
      <c r="M40" s="14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22" customFormat="1" x14ac:dyDescent="0.2">
      <c r="C41" s="55"/>
      <c r="D41" s="55"/>
      <c r="E41" s="55"/>
      <c r="J41" s="55"/>
      <c r="K41" s="55"/>
      <c r="M41" s="140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</sheetData>
  <mergeCells count="3">
    <mergeCell ref="C3:E3"/>
    <mergeCell ref="J3:L3"/>
    <mergeCell ref="G3:H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Appendix i</vt:lpstr>
      <vt:lpstr>Appendix ii-iii</vt:lpstr>
      <vt:lpstr>Appendix iv</vt:lpstr>
      <vt:lpstr>Appendix v</vt:lpstr>
      <vt:lpstr>Appendix vi</vt:lpstr>
      <vt:lpstr>'Appendix i'!Print_Area</vt:lpstr>
      <vt:lpstr>'Appendix ii-iii'!Print_Area</vt:lpstr>
      <vt:lpstr>'Appendix iv'!Print_Area</vt:lpstr>
      <vt:lpstr>'Appendix v'!Print_Area</vt:lpstr>
      <vt:lpstr>'Appendix vi'!Print_Area</vt:lpstr>
      <vt:lpstr>'Appendix 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Nurul Ainie Hamid</dc:creator>
  <cp:lastModifiedBy>Nur Sa'eda Humairah Khairul Nizat</cp:lastModifiedBy>
  <cp:lastPrinted>2025-05-20T02:16:53Z</cp:lastPrinted>
  <dcterms:created xsi:type="dcterms:W3CDTF">2020-06-23T08:33:49Z</dcterms:created>
  <dcterms:modified xsi:type="dcterms:W3CDTF">2025-05-20T02:44:00Z</dcterms:modified>
</cp:coreProperties>
</file>