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saeda\Documents\PPLN 2025\CMS 032025\"/>
    </mc:Choice>
  </mc:AlternateContent>
  <xr:revisionPtr revIDLastSave="0" documentId="13_ncr:1_{B6C04594-A217-4629-B2F0-21A90FF21729}" xr6:coauthVersionLast="36" xr6:coauthVersionMax="36" xr10:uidLastSave="{00000000-0000-0000-0000-000000000000}"/>
  <bookViews>
    <workbookView xWindow="0" yWindow="0" windowWidth="28800" windowHeight="9405" tabRatio="690" xr2:uid="{00000000-000D-0000-FFFF-FFFF00000000}"/>
  </bookViews>
  <sheets>
    <sheet name="Appendix i" sheetId="2" r:id="rId1"/>
    <sheet name="Appendix ii-iii" sheetId="7" r:id="rId2"/>
    <sheet name="Appendix iv" sheetId="6" r:id="rId3"/>
    <sheet name="Appendix v" sheetId="8" r:id="rId4"/>
    <sheet name="Appendix vi" sheetId="5" r:id="rId5"/>
  </sheets>
  <definedNames>
    <definedName name="_xlnm._FilterDatabase" localSheetId="2" hidden="1">'Appendix iv'!$M$8:$M$16</definedName>
    <definedName name="_xlnm._FilterDatabase" localSheetId="3" hidden="1">'Appendix v'!#REF!</definedName>
    <definedName name="_xlnm.Print_Area" localSheetId="0">'Appendix i'!$A$1:$L$81</definedName>
    <definedName name="_xlnm.Print_Area" localSheetId="1">'Appendix ii-iii'!$A$1:$L$77</definedName>
    <definedName name="_xlnm.Print_Area" localSheetId="2">'Appendix iv'!$A$1:$L$46</definedName>
    <definedName name="_xlnm.Print_Area" localSheetId="3">'Appendix v'!$A$1:$L$46</definedName>
    <definedName name="_xlnm.Print_Area" localSheetId="4">'Appendix vi'!$A$1:$L$37</definedName>
    <definedName name="_xlnm.Print_Titles" localSheetId="0">'Appendix i'!$1:$6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2" l="1"/>
  <c r="K34" i="2"/>
  <c r="J34" i="2"/>
  <c r="I34" i="2"/>
  <c r="H34" i="2"/>
  <c r="H81" i="2" l="1"/>
  <c r="I81" i="2" l="1"/>
  <c r="J81" i="2"/>
  <c r="K81" i="2"/>
  <c r="L81" i="2"/>
  <c r="I80" i="2"/>
  <c r="J80" i="2"/>
  <c r="K80" i="2"/>
  <c r="L80" i="2"/>
  <c r="H80" i="2"/>
  <c r="I79" i="2" l="1"/>
  <c r="J79" i="2"/>
  <c r="K79" i="2"/>
  <c r="L79" i="2"/>
  <c r="H79" i="2"/>
  <c r="K7" i="6" l="1"/>
  <c r="J7" i="6"/>
  <c r="E7" i="6"/>
  <c r="D7" i="6"/>
  <c r="C7" i="6"/>
  <c r="G7" i="7"/>
  <c r="G5" i="7"/>
  <c r="I13" i="2" l="1"/>
  <c r="J13" i="2"/>
  <c r="K13" i="2"/>
  <c r="L13" i="2"/>
  <c r="H13" i="2"/>
  <c r="H76" i="2" l="1"/>
  <c r="I76" i="2"/>
  <c r="J76" i="2"/>
  <c r="K76" i="2"/>
  <c r="L76" i="2"/>
  <c r="H28" i="2"/>
  <c r="L31" i="2"/>
  <c r="K31" i="2"/>
  <c r="J31" i="2"/>
  <c r="I31" i="2"/>
  <c r="H31" i="2"/>
  <c r="L30" i="2"/>
  <c r="K30" i="2"/>
  <c r="J30" i="2"/>
  <c r="I30" i="2"/>
  <c r="H30" i="2"/>
  <c r="L29" i="2"/>
  <c r="K29" i="2"/>
  <c r="J29" i="2"/>
  <c r="I29" i="2"/>
  <c r="H29" i="2"/>
  <c r="L28" i="2"/>
  <c r="K28" i="2"/>
  <c r="J28" i="2"/>
  <c r="I28" i="2"/>
  <c r="I75" i="2" l="1"/>
  <c r="J75" i="2"/>
  <c r="K75" i="2"/>
  <c r="L75" i="2"/>
  <c r="H75" i="2"/>
  <c r="I74" i="2" l="1"/>
  <c r="J74" i="2"/>
  <c r="K74" i="2"/>
  <c r="L74" i="2"/>
  <c r="H74" i="2"/>
  <c r="I73" i="2" l="1"/>
  <c r="J73" i="2"/>
  <c r="K73" i="2"/>
  <c r="L73" i="2"/>
  <c r="H73" i="2"/>
  <c r="F35" i="5" l="1"/>
  <c r="L23" i="5"/>
  <c r="F20" i="5"/>
  <c r="F17" i="5"/>
  <c r="F12" i="5"/>
  <c r="F9" i="5"/>
  <c r="F8" i="5"/>
  <c r="F21" i="5"/>
  <c r="C37" i="6" l="1"/>
  <c r="J28" i="6"/>
  <c r="K28" i="6"/>
  <c r="E28" i="6"/>
  <c r="D28" i="6"/>
  <c r="C28" i="6"/>
  <c r="G28" i="6" l="1"/>
  <c r="I72" i="2"/>
  <c r="J72" i="2"/>
  <c r="K72" i="2"/>
  <c r="L72" i="2"/>
  <c r="H72" i="2"/>
  <c r="D28" i="8" l="1"/>
  <c r="E28" i="8"/>
  <c r="F28" i="8" s="1"/>
  <c r="C28" i="8"/>
  <c r="C7" i="8"/>
  <c r="K37" i="6"/>
  <c r="J37" i="6"/>
  <c r="D37" i="6"/>
  <c r="E37" i="6"/>
  <c r="D7" i="8"/>
  <c r="E7" i="8"/>
  <c r="C37" i="7" l="1"/>
  <c r="C38" i="7" s="1"/>
  <c r="I71" i="2" l="1"/>
  <c r="J71" i="2"/>
  <c r="K71" i="2"/>
  <c r="L71" i="2"/>
  <c r="H71" i="2"/>
  <c r="H70" i="2" l="1"/>
  <c r="I70" i="2"/>
  <c r="J70" i="2"/>
  <c r="K70" i="2"/>
  <c r="L70" i="2"/>
  <c r="L37" i="5" l="1"/>
  <c r="G8" i="5"/>
  <c r="I69" i="2" l="1"/>
  <c r="J69" i="2"/>
  <c r="K69" i="2"/>
  <c r="L69" i="2"/>
  <c r="H69" i="2"/>
  <c r="K25" i="5" l="1"/>
  <c r="J25" i="5"/>
  <c r="D25" i="5"/>
  <c r="E25" i="5"/>
  <c r="C25" i="5"/>
  <c r="K19" i="5"/>
  <c r="J19" i="5"/>
  <c r="D19" i="5"/>
  <c r="E19" i="5"/>
  <c r="C19" i="5"/>
  <c r="K11" i="5"/>
  <c r="J11" i="5"/>
  <c r="D11" i="5"/>
  <c r="E11" i="5"/>
  <c r="C11" i="5"/>
  <c r="K7" i="5"/>
  <c r="J7" i="5"/>
  <c r="J36" i="5" s="1"/>
  <c r="D7" i="5"/>
  <c r="E7" i="5"/>
  <c r="C7" i="5"/>
  <c r="C36" i="5" s="1"/>
  <c r="D36" i="5" l="1"/>
  <c r="K36" i="5"/>
  <c r="K37" i="8"/>
  <c r="L37" i="8" s="1"/>
  <c r="J37" i="8"/>
  <c r="D37" i="8"/>
  <c r="E37" i="8"/>
  <c r="C37" i="8"/>
  <c r="K28" i="8"/>
  <c r="J28" i="8"/>
  <c r="K7" i="8"/>
  <c r="J7" i="8"/>
  <c r="F39" i="6" l="1"/>
  <c r="F40" i="6"/>
  <c r="F41" i="6"/>
  <c r="F42" i="6"/>
  <c r="F43" i="6"/>
  <c r="F44" i="6"/>
  <c r="F38" i="6"/>
  <c r="F35" i="6"/>
  <c r="G8" i="7" l="1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3" i="7"/>
  <c r="H23" i="7" s="1"/>
  <c r="G24" i="7"/>
  <c r="H24" i="7" s="1"/>
  <c r="G25" i="7"/>
  <c r="H25" i="7" s="1"/>
  <c r="G26" i="7"/>
  <c r="H26" i="7" s="1"/>
  <c r="G27" i="7"/>
  <c r="H27" i="7" s="1"/>
  <c r="G28" i="7"/>
  <c r="H28" i="7" s="1"/>
  <c r="G29" i="7"/>
  <c r="H29" i="7" s="1"/>
  <c r="G30" i="7"/>
  <c r="H30" i="7" s="1"/>
  <c r="G31" i="7"/>
  <c r="H31" i="7" s="1"/>
  <c r="G32" i="7"/>
  <c r="H32" i="7" s="1"/>
  <c r="G33" i="7"/>
  <c r="H33" i="7" s="1"/>
  <c r="G34" i="7"/>
  <c r="H34" i="7" s="1"/>
  <c r="G35" i="7"/>
  <c r="H35" i="7" s="1"/>
  <c r="G36" i="7"/>
  <c r="H36" i="7" s="1"/>
  <c r="L68" i="2" l="1"/>
  <c r="K68" i="2"/>
  <c r="J68" i="2"/>
  <c r="I68" i="2"/>
  <c r="H68" i="2"/>
  <c r="L46" i="6" l="1"/>
  <c r="F46" i="6"/>
  <c r="F46" i="8"/>
  <c r="L46" i="8"/>
  <c r="G38" i="6" l="1"/>
  <c r="H38" i="6" s="1"/>
  <c r="G39" i="6"/>
  <c r="H39" i="6" s="1"/>
  <c r="G40" i="6"/>
  <c r="H40" i="6" s="1"/>
  <c r="G41" i="6"/>
  <c r="H41" i="6" s="1"/>
  <c r="G42" i="6"/>
  <c r="H42" i="6" s="1"/>
  <c r="G43" i="6"/>
  <c r="H43" i="6" s="1"/>
  <c r="G44" i="6"/>
  <c r="H44" i="6" s="1"/>
  <c r="L47" i="7" l="1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46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7" i="7"/>
  <c r="L5" i="7"/>
  <c r="F5" i="7"/>
  <c r="F44" i="7"/>
  <c r="L44" i="7"/>
  <c r="G44" i="7"/>
  <c r="H66" i="2" l="1"/>
  <c r="I67" i="2"/>
  <c r="J67" i="2"/>
  <c r="K67" i="2"/>
  <c r="L67" i="2"/>
  <c r="H67" i="2"/>
  <c r="I66" i="2"/>
  <c r="J66" i="2"/>
  <c r="K66" i="2"/>
  <c r="L66" i="2"/>
  <c r="G5" i="8" l="1"/>
  <c r="H5" i="8" s="1"/>
  <c r="G5" i="6"/>
  <c r="H5" i="6" s="1"/>
  <c r="H44" i="7"/>
  <c r="H5" i="7"/>
  <c r="I65" i="2" l="1"/>
  <c r="J65" i="2"/>
  <c r="K65" i="2"/>
  <c r="L65" i="2"/>
  <c r="H65" i="2"/>
  <c r="G8" i="8" l="1"/>
  <c r="H52" i="2" l="1"/>
  <c r="I52" i="2"/>
  <c r="J52" i="2"/>
  <c r="K52" i="2"/>
  <c r="L52" i="2"/>
  <c r="H53" i="2"/>
  <c r="I53" i="2"/>
  <c r="J53" i="2"/>
  <c r="K53" i="2"/>
  <c r="L53" i="2"/>
  <c r="H54" i="2"/>
  <c r="I54" i="2"/>
  <c r="J54" i="2"/>
  <c r="K54" i="2"/>
  <c r="L54" i="2"/>
  <c r="H55" i="2"/>
  <c r="I55" i="2"/>
  <c r="J55" i="2"/>
  <c r="K55" i="2"/>
  <c r="L55" i="2"/>
  <c r="H56" i="2"/>
  <c r="I56" i="2"/>
  <c r="J56" i="2"/>
  <c r="K56" i="2"/>
  <c r="L56" i="2"/>
  <c r="H57" i="2"/>
  <c r="I57" i="2"/>
  <c r="J57" i="2"/>
  <c r="K57" i="2"/>
  <c r="L57" i="2"/>
  <c r="H58" i="2"/>
  <c r="I58" i="2"/>
  <c r="J58" i="2"/>
  <c r="K58" i="2"/>
  <c r="L58" i="2"/>
  <c r="H59" i="2"/>
  <c r="I59" i="2"/>
  <c r="J59" i="2"/>
  <c r="K59" i="2"/>
  <c r="L59" i="2"/>
  <c r="H60" i="2"/>
  <c r="I60" i="2"/>
  <c r="J60" i="2"/>
  <c r="K60" i="2"/>
  <c r="L60" i="2"/>
  <c r="H61" i="2"/>
  <c r="I61" i="2"/>
  <c r="J61" i="2"/>
  <c r="K61" i="2"/>
  <c r="L61" i="2"/>
  <c r="H62" i="2"/>
  <c r="I62" i="2"/>
  <c r="J62" i="2"/>
  <c r="K62" i="2"/>
  <c r="L62" i="2"/>
  <c r="L51" i="2" l="1"/>
  <c r="K51" i="2"/>
  <c r="J51" i="2"/>
  <c r="H51" i="2"/>
  <c r="G9" i="2" l="1"/>
  <c r="D37" i="7" l="1"/>
  <c r="D38" i="7" s="1"/>
  <c r="E37" i="7" l="1"/>
  <c r="E38" i="7" s="1"/>
  <c r="G37" i="7" l="1"/>
  <c r="H37" i="7" s="1"/>
  <c r="F37" i="7"/>
  <c r="F38" i="7"/>
  <c r="G38" i="7" l="1"/>
  <c r="H38" i="7" s="1"/>
  <c r="G46" i="8"/>
  <c r="L7" i="6" l="1"/>
  <c r="F7" i="6"/>
  <c r="H46" i="8" l="1"/>
  <c r="G44" i="8"/>
  <c r="H44" i="8" s="1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F37" i="8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L28" i="8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H15" i="8" s="1"/>
  <c r="G14" i="8"/>
  <c r="H14" i="8" s="1"/>
  <c r="G13" i="8"/>
  <c r="H13" i="8" s="1"/>
  <c r="G12" i="8"/>
  <c r="H12" i="8" s="1"/>
  <c r="G11" i="8"/>
  <c r="H11" i="8" s="1"/>
  <c r="G10" i="8"/>
  <c r="H10" i="8" s="1"/>
  <c r="G9" i="8"/>
  <c r="H9" i="8" s="1"/>
  <c r="H8" i="8"/>
  <c r="L7" i="8"/>
  <c r="F7" i="8"/>
  <c r="G46" i="6"/>
  <c r="H46" i="6" s="1"/>
  <c r="F37" i="6"/>
  <c r="G30" i="6"/>
  <c r="H30" i="6" s="1"/>
  <c r="G31" i="6"/>
  <c r="H31" i="6" s="1"/>
  <c r="G32" i="6"/>
  <c r="H32" i="6" s="1"/>
  <c r="G33" i="6"/>
  <c r="H33" i="6" s="1"/>
  <c r="G34" i="6"/>
  <c r="H34" i="6" s="1"/>
  <c r="G35" i="6"/>
  <c r="H35" i="6" s="1"/>
  <c r="G29" i="6"/>
  <c r="H29" i="6" s="1"/>
  <c r="G9" i="6"/>
  <c r="H9" i="6" s="1"/>
  <c r="G10" i="6"/>
  <c r="H10" i="6" s="1"/>
  <c r="G11" i="6"/>
  <c r="H11" i="6" s="1"/>
  <c r="G12" i="6"/>
  <c r="H12" i="6" s="1"/>
  <c r="G13" i="6"/>
  <c r="H13" i="6" s="1"/>
  <c r="G26" i="6"/>
  <c r="H26" i="6" s="1"/>
  <c r="G14" i="6"/>
  <c r="H14" i="6" s="1"/>
  <c r="G15" i="6"/>
  <c r="H15" i="6" s="1"/>
  <c r="G16" i="6"/>
  <c r="H16" i="6" s="1"/>
  <c r="G17" i="6"/>
  <c r="H17" i="6" s="1"/>
  <c r="G18" i="6"/>
  <c r="H18" i="6" s="1"/>
  <c r="G19" i="6"/>
  <c r="H19" i="6" s="1"/>
  <c r="G20" i="6"/>
  <c r="H20" i="6" s="1"/>
  <c r="G21" i="6"/>
  <c r="H21" i="6" s="1"/>
  <c r="G22" i="6"/>
  <c r="H22" i="6" s="1"/>
  <c r="G23" i="6"/>
  <c r="H23" i="6" s="1"/>
  <c r="G24" i="6"/>
  <c r="H24" i="6" s="1"/>
  <c r="G25" i="6"/>
  <c r="H25" i="6" s="1"/>
  <c r="G8" i="6"/>
  <c r="H8" i="6" s="1"/>
  <c r="L28" i="6"/>
  <c r="F28" i="6"/>
  <c r="L44" i="6" l="1"/>
  <c r="L37" i="6"/>
  <c r="L41" i="8"/>
  <c r="L33" i="6"/>
  <c r="L29" i="6"/>
  <c r="L29" i="8"/>
  <c r="L31" i="8"/>
  <c r="L30" i="8"/>
  <c r="L34" i="8"/>
  <c r="L35" i="8"/>
  <c r="L32" i="8"/>
  <c r="L33" i="8"/>
  <c r="F8" i="8"/>
  <c r="F16" i="8"/>
  <c r="F24" i="8"/>
  <c r="F9" i="8"/>
  <c r="F17" i="8"/>
  <c r="F25" i="8"/>
  <c r="F21" i="8"/>
  <c r="F14" i="8"/>
  <c r="F10" i="8"/>
  <c r="F18" i="8"/>
  <c r="F26" i="8"/>
  <c r="F12" i="8"/>
  <c r="F23" i="8"/>
  <c r="F11" i="8"/>
  <c r="F19" i="8"/>
  <c r="F20" i="8"/>
  <c r="F22" i="8"/>
  <c r="F15" i="8"/>
  <c r="F13" i="8"/>
  <c r="F29" i="8"/>
  <c r="F34" i="8"/>
  <c r="F30" i="8"/>
  <c r="F35" i="8"/>
  <c r="F31" i="8"/>
  <c r="F33" i="8"/>
  <c r="F32" i="8"/>
  <c r="L42" i="8"/>
  <c r="L44" i="8"/>
  <c r="L39" i="8"/>
  <c r="G37" i="8"/>
  <c r="H37" i="8" s="1"/>
  <c r="F39" i="8"/>
  <c r="F40" i="8"/>
  <c r="F44" i="8"/>
  <c r="F41" i="8"/>
  <c r="F38" i="8"/>
  <c r="F42" i="8"/>
  <c r="F43" i="8"/>
  <c r="L23" i="8"/>
  <c r="G7" i="8"/>
  <c r="H7" i="8" s="1"/>
  <c r="L8" i="8"/>
  <c r="L10" i="8"/>
  <c r="L12" i="8"/>
  <c r="L14" i="8"/>
  <c r="L16" i="8"/>
  <c r="L18" i="8"/>
  <c r="L20" i="8"/>
  <c r="L22" i="8"/>
  <c r="L24" i="8"/>
  <c r="L26" i="8"/>
  <c r="L43" i="8"/>
  <c r="L17" i="8"/>
  <c r="G28" i="8"/>
  <c r="H28" i="8" s="1"/>
  <c r="L38" i="8"/>
  <c r="L9" i="8"/>
  <c r="L11" i="8"/>
  <c r="L13" i="8"/>
  <c r="L15" i="8"/>
  <c r="L19" i="8"/>
  <c r="L21" i="8"/>
  <c r="L25" i="8"/>
  <c r="L40" i="8"/>
  <c r="L32" i="6"/>
  <c r="L31" i="6"/>
  <c r="L30" i="6"/>
  <c r="G37" i="6"/>
  <c r="H37" i="6" s="1"/>
  <c r="L43" i="6"/>
  <c r="L42" i="6"/>
  <c r="L41" i="6"/>
  <c r="L40" i="6"/>
  <c r="L39" i="6"/>
  <c r="L38" i="6"/>
  <c r="L35" i="6"/>
  <c r="L34" i="6"/>
  <c r="F34" i="6"/>
  <c r="F33" i="6"/>
  <c r="F32" i="6"/>
  <c r="F31" i="6"/>
  <c r="F30" i="6"/>
  <c r="F29" i="6"/>
  <c r="H28" i="6"/>
  <c r="L26" i="6" l="1"/>
  <c r="L21" i="6"/>
  <c r="L14" i="6"/>
  <c r="L22" i="6"/>
  <c r="L15" i="6"/>
  <c r="L23" i="6"/>
  <c r="L9" i="6"/>
  <c r="L16" i="6"/>
  <c r="L24" i="6"/>
  <c r="L10" i="6"/>
  <c r="L17" i="6"/>
  <c r="L25" i="6"/>
  <c r="L11" i="6"/>
  <c r="L18" i="6"/>
  <c r="L8" i="6"/>
  <c r="L12" i="6"/>
  <c r="L19" i="6"/>
  <c r="L13" i="6"/>
  <c r="L20" i="6"/>
  <c r="F10" i="6"/>
  <c r="F17" i="6"/>
  <c r="F25" i="6"/>
  <c r="F11" i="6"/>
  <c r="F18" i="6"/>
  <c r="F8" i="6"/>
  <c r="F12" i="6"/>
  <c r="F19" i="6"/>
  <c r="F13" i="6"/>
  <c r="F20" i="6"/>
  <c r="F26" i="6"/>
  <c r="F21" i="6"/>
  <c r="F22" i="6"/>
  <c r="F15" i="6"/>
  <c r="F23" i="6"/>
  <c r="F9" i="6"/>
  <c r="F24" i="6"/>
  <c r="F14" i="6"/>
  <c r="F16" i="6"/>
  <c r="G7" i="6"/>
  <c r="H7" i="6" s="1"/>
  <c r="G10" i="2" l="1"/>
  <c r="G17" i="5" l="1"/>
  <c r="H17" i="5" s="1"/>
  <c r="C76" i="7" l="1"/>
  <c r="C77" i="7" s="1"/>
  <c r="D76" i="7"/>
  <c r="D77" i="7" s="1"/>
  <c r="E76" i="7"/>
  <c r="E77" i="7" l="1"/>
  <c r="F77" i="7" s="1"/>
  <c r="F76" i="7"/>
  <c r="G61" i="7" l="1"/>
  <c r="H61" i="7" s="1"/>
  <c r="G62" i="7"/>
  <c r="G35" i="5" l="1"/>
  <c r="H35" i="5" s="1"/>
  <c r="H8" i="5"/>
  <c r="G9" i="5"/>
  <c r="H9" i="5" s="1"/>
  <c r="G12" i="5"/>
  <c r="H12" i="5" s="1"/>
  <c r="G13" i="5"/>
  <c r="H13" i="5" s="1"/>
  <c r="G14" i="5"/>
  <c r="H14" i="5" s="1"/>
  <c r="G15" i="5"/>
  <c r="H15" i="5" s="1"/>
  <c r="G16" i="5"/>
  <c r="H16" i="5" s="1"/>
  <c r="G20" i="5"/>
  <c r="H20" i="5" s="1"/>
  <c r="G21" i="5"/>
  <c r="H21" i="5" s="1"/>
  <c r="G23" i="5"/>
  <c r="H23" i="5" s="1"/>
  <c r="G26" i="5"/>
  <c r="H26" i="5" s="1"/>
  <c r="G27" i="5"/>
  <c r="H27" i="5" s="1"/>
  <c r="G28" i="5"/>
  <c r="H28" i="5" s="1"/>
  <c r="G29" i="5"/>
  <c r="H29" i="5" s="1"/>
  <c r="G30" i="5"/>
  <c r="H30" i="5" s="1"/>
  <c r="G31" i="5"/>
  <c r="H31" i="5" s="1"/>
  <c r="G32" i="5"/>
  <c r="H32" i="5" s="1"/>
  <c r="G33" i="5"/>
  <c r="H33" i="5" s="1"/>
  <c r="G37" i="5"/>
  <c r="H37" i="5" s="1"/>
  <c r="E36" i="5" l="1"/>
  <c r="I20" i="5"/>
  <c r="G11" i="5"/>
  <c r="H11" i="5" s="1"/>
  <c r="G7" i="5"/>
  <c r="H7" i="5" s="1"/>
  <c r="G19" i="5"/>
  <c r="H19" i="5" s="1"/>
  <c r="G25" i="5"/>
  <c r="H25" i="5" s="1"/>
  <c r="F11" i="5" l="1"/>
  <c r="L11" i="5"/>
  <c r="G36" i="5"/>
  <c r="H36" i="5" s="1"/>
  <c r="G5" i="5" l="1"/>
  <c r="H5" i="5" s="1"/>
  <c r="F36" i="5"/>
  <c r="L35" i="5"/>
  <c r="L20" i="5"/>
  <c r="L5" i="5"/>
  <c r="L27" i="5"/>
  <c r="L19" i="5"/>
  <c r="L28" i="5"/>
  <c r="L29" i="5"/>
  <c r="L14" i="5"/>
  <c r="L30" i="5"/>
  <c r="L15" i="5"/>
  <c r="L31" i="5"/>
  <c r="L16" i="5"/>
  <c r="L32" i="5"/>
  <c r="L17" i="5"/>
  <c r="L33" i="5"/>
  <c r="L12" i="5"/>
  <c r="L26" i="5"/>
  <c r="L25" i="5"/>
  <c r="L9" i="5"/>
  <c r="L8" i="5"/>
  <c r="L21" i="5"/>
  <c r="L7" i="5"/>
  <c r="L13" i="5"/>
  <c r="L36" i="5"/>
  <c r="F27" i="5"/>
  <c r="F19" i="5"/>
  <c r="F28" i="5"/>
  <c r="F13" i="5"/>
  <c r="F5" i="5"/>
  <c r="F29" i="5"/>
  <c r="F14" i="5"/>
  <c r="F7" i="5"/>
  <c r="F30" i="5"/>
  <c r="F15" i="5"/>
  <c r="F31" i="5"/>
  <c r="F16" i="5"/>
  <c r="F32" i="5"/>
  <c r="F33" i="5"/>
  <c r="F26" i="5"/>
  <c r="F25" i="5"/>
  <c r="F23" i="5"/>
  <c r="F37" i="5"/>
  <c r="K76" i="7" l="1"/>
  <c r="K77" i="7" s="1"/>
  <c r="J76" i="7"/>
  <c r="J77" i="7" s="1"/>
  <c r="G75" i="7"/>
  <c r="H75" i="7" s="1"/>
  <c r="G74" i="7"/>
  <c r="H74" i="7" s="1"/>
  <c r="G73" i="7"/>
  <c r="H73" i="7" s="1"/>
  <c r="G72" i="7"/>
  <c r="H72" i="7" s="1"/>
  <c r="G71" i="7"/>
  <c r="H71" i="7" s="1"/>
  <c r="G70" i="7"/>
  <c r="H70" i="7" s="1"/>
  <c r="G69" i="7"/>
  <c r="H69" i="7" s="1"/>
  <c r="G68" i="7"/>
  <c r="H68" i="7" s="1"/>
  <c r="G67" i="7"/>
  <c r="H67" i="7" s="1"/>
  <c r="G66" i="7"/>
  <c r="H66" i="7" s="1"/>
  <c r="G65" i="7"/>
  <c r="H65" i="7" s="1"/>
  <c r="G64" i="7"/>
  <c r="H64" i="7" s="1"/>
  <c r="G63" i="7"/>
  <c r="H63" i="7" s="1"/>
  <c r="H62" i="7"/>
  <c r="G60" i="7"/>
  <c r="H60" i="7" s="1"/>
  <c r="G59" i="7"/>
  <c r="H59" i="7" s="1"/>
  <c r="G58" i="7"/>
  <c r="H58" i="7" s="1"/>
  <c r="G57" i="7"/>
  <c r="H57" i="7" s="1"/>
  <c r="G56" i="7"/>
  <c r="H56" i="7" s="1"/>
  <c r="G55" i="7"/>
  <c r="H55" i="7" s="1"/>
  <c r="G54" i="7"/>
  <c r="H54" i="7" s="1"/>
  <c r="G53" i="7"/>
  <c r="H53" i="7" s="1"/>
  <c r="G52" i="7"/>
  <c r="H52" i="7" s="1"/>
  <c r="G51" i="7"/>
  <c r="H51" i="7" s="1"/>
  <c r="G50" i="7"/>
  <c r="H50" i="7" s="1"/>
  <c r="G49" i="7"/>
  <c r="H49" i="7" s="1"/>
  <c r="G48" i="7"/>
  <c r="H48" i="7" s="1"/>
  <c r="G47" i="7"/>
  <c r="H47" i="7" s="1"/>
  <c r="G46" i="7"/>
  <c r="H46" i="7" s="1"/>
  <c r="J37" i="7"/>
  <c r="J38" i="7" s="1"/>
  <c r="K37" i="7"/>
  <c r="L77" i="7" l="1"/>
  <c r="L76" i="7"/>
  <c r="K38" i="7"/>
  <c r="L38" i="7" s="1"/>
  <c r="L37" i="7"/>
  <c r="G77" i="7"/>
  <c r="H77" i="7" s="1"/>
  <c r="G76" i="7"/>
  <c r="H76" i="7" s="1"/>
  <c r="H7" i="7"/>
</calcChain>
</file>

<file path=xl/sharedStrings.xml><?xml version="1.0" encoding="utf-8"?>
<sst xmlns="http://schemas.openxmlformats.org/spreadsheetml/2006/main" count="373" uniqueCount="187">
  <si>
    <t>Annual Change (%)</t>
  </si>
  <si>
    <t>Country</t>
  </si>
  <si>
    <t xml:space="preserve"> %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</si>
  <si>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</si>
  <si>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</si>
  <si>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</si>
  <si>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</si>
  <si>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</si>
  <si>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</si>
  <si>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</si>
  <si>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</si>
  <si>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</si>
  <si>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</si>
  <si>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</si>
  <si>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</si>
  <si>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</si>
  <si>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</si>
  <si>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</si>
  <si>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</si>
  <si>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</si>
  <si>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</si>
  <si>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</si>
  <si>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</si>
  <si>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</si>
  <si>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</si>
  <si>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</si>
  <si>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</si>
  <si>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</si>
  <si>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</si>
  <si>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</si>
  <si>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</si>
  <si>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</si>
  <si>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</si>
  <si>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Other Countries</t>
  </si>
  <si>
    <t>Total Exports</t>
  </si>
  <si>
    <t>PERIOD</t>
  </si>
  <si>
    <t>Q1</t>
  </si>
  <si>
    <t>Q2</t>
  </si>
  <si>
    <t>Q3</t>
  </si>
  <si>
    <t>Q4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</si>
  <si>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</si>
  <si>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</si>
  <si>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</si>
  <si>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</si>
  <si>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</si>
  <si>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</si>
  <si>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</si>
  <si>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</si>
  <si>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</si>
  <si>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</si>
  <si>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</si>
  <si>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</si>
  <si>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MANUFACTURING </t>
  </si>
  <si>
    <t xml:space="preserve"> AGRICULTURE </t>
  </si>
  <si>
    <t xml:space="preserve"> MINING</t>
  </si>
  <si>
    <t>Others</t>
  </si>
  <si>
    <t>Total Imports</t>
  </si>
  <si>
    <t>Electrical &amp; Electronic  Products (E&amp;E)</t>
  </si>
  <si>
    <t>Petroleum Products</t>
  </si>
  <si>
    <t>Transport Equipment</t>
  </si>
  <si>
    <t>Manufacture Of Metal</t>
  </si>
  <si>
    <t>Processed Food</t>
  </si>
  <si>
    <t>Optical &amp; Scientific Equipment</t>
  </si>
  <si>
    <t>Other Manufactures</t>
  </si>
  <si>
    <t>Manufacture Of Plastics</t>
  </si>
  <si>
    <t>Paper &amp; Pulp Products</t>
  </si>
  <si>
    <t>Rubber Products</t>
  </si>
  <si>
    <t>Non-Metallic Mineral Products</t>
  </si>
  <si>
    <t>Palm Oil-Based Manufactured Products</t>
  </si>
  <si>
    <t>Wood Products</t>
  </si>
  <si>
    <t>Jewellery</t>
  </si>
  <si>
    <t>Beverages &amp; Tobacco</t>
  </si>
  <si>
    <t>Natural Rubber</t>
  </si>
  <si>
    <t>Seafood, fresh, chilled or frozen</t>
  </si>
  <si>
    <t>Other Vegetables Oil</t>
  </si>
  <si>
    <t>Sawn Timber &amp; Moulding</t>
  </si>
  <si>
    <t>Sawlog</t>
  </si>
  <si>
    <t>Crude Petroleum</t>
  </si>
  <si>
    <t>Other Mining</t>
  </si>
  <si>
    <t>Liquefied Natural Gas (LNG)</t>
  </si>
  <si>
    <t>Tin</t>
  </si>
  <si>
    <t>BEC Category</t>
  </si>
  <si>
    <t>Goods n.e.s.</t>
  </si>
  <si>
    <t>Capital good (except transport equipment)</t>
  </si>
  <si>
    <t>Transport equipment, industrial</t>
  </si>
  <si>
    <t>Durables</t>
  </si>
  <si>
    <t>Food &amp; beverages, primary, mainly for household consumption</t>
  </si>
  <si>
    <t>Food &amp; beverages, process, mainly for household consumption</t>
  </si>
  <si>
    <t>Non-durables</t>
  </si>
  <si>
    <t>Semi-durables</t>
  </si>
  <si>
    <t>Transport equipment, non-industrial</t>
  </si>
  <si>
    <t>Fuel &amp; lubricants, processed motor spirit</t>
  </si>
  <si>
    <t>Transport equipment, passenger motor cars</t>
  </si>
  <si>
    <t>Food &amp; beverages, primary, mainly for industries</t>
  </si>
  <si>
    <t>Food &amp; beverages, processed, mainly for industries</t>
  </si>
  <si>
    <t>Fuel &amp; lubricants, primary</t>
  </si>
  <si>
    <t>Fuel &amp; lubricants, processed, other</t>
  </si>
  <si>
    <t>Industrial supplies, n.e.s. primary</t>
  </si>
  <si>
    <t>Industrial supplies, n.e.s. processed</t>
  </si>
  <si>
    <t>Parts and accessories of capital goods (except transport equipment)</t>
  </si>
  <si>
    <t>Parts and accessories of transport equipment</t>
  </si>
  <si>
    <t>Exports</t>
  </si>
  <si>
    <t>Domestic Exports</t>
  </si>
  <si>
    <t>Imports</t>
  </si>
  <si>
    <t>Total Trade</t>
  </si>
  <si>
    <t>Balance of Trade</t>
  </si>
  <si>
    <t>Annual Change</t>
  </si>
  <si>
    <t>Top 30 Country</t>
  </si>
  <si>
    <t>Re-exports</t>
  </si>
  <si>
    <t>Gross Imports</t>
  </si>
  <si>
    <t>Retain Imports</t>
  </si>
  <si>
    <t>Transaction Below RM5,000</t>
  </si>
  <si>
    <t>Intermediate Goods</t>
  </si>
  <si>
    <t>Dual Use Goods</t>
  </si>
  <si>
    <t>Consumption Goods</t>
  </si>
  <si>
    <t>Capital Goods</t>
  </si>
  <si>
    <t>Share
 (%)</t>
  </si>
  <si>
    <t>2020</t>
  </si>
  <si>
    <t>2021</t>
  </si>
  <si>
    <t>Rank</t>
  </si>
  <si>
    <t>Value RM million</t>
  </si>
  <si>
    <t>Value RM million (FOB)</t>
  </si>
  <si>
    <t>Value RM million (CIF)</t>
  </si>
  <si>
    <t>Val RM million (CIF)</t>
  </si>
  <si>
    <t>Table II: Exports by Country Destination</t>
  </si>
  <si>
    <t>Table III: Imports by Country of Origin</t>
  </si>
  <si>
    <t>Table  I : Exports, Domestic Exports, Imports, Total Trade And Balance of Trade</t>
  </si>
  <si>
    <t xml:space="preserve">Table IV: Exports by Sector and Sub-sector </t>
  </si>
  <si>
    <t>Table V: Imports by Sector and Sub-sector</t>
  </si>
  <si>
    <t>Val RM million (FOB)</t>
  </si>
  <si>
    <t>Sector and Sub-sector</t>
  </si>
  <si>
    <t>Table VI: Imports by End Use &amp; Broad Economic Categories (BEC) Classification</t>
  </si>
  <si>
    <t>2022</t>
  </si>
  <si>
    <t>Metalliferous Ores and Metal Scrap</t>
  </si>
  <si>
    <t>Other Agriculture</t>
  </si>
  <si>
    <t>Crude Fertilizers And Crude Minerals</t>
  </si>
  <si>
    <t>Singapore</t>
  </si>
  <si>
    <t>China</t>
  </si>
  <si>
    <t>United States</t>
  </si>
  <si>
    <t>Hong Kong</t>
  </si>
  <si>
    <t>Japan</t>
  </si>
  <si>
    <t>Thailand</t>
  </si>
  <si>
    <t>Korea, Republic Of</t>
  </si>
  <si>
    <t>Australia</t>
  </si>
  <si>
    <t>Indonesia</t>
  </si>
  <si>
    <t>Viet Nam</t>
  </si>
  <si>
    <t>India</t>
  </si>
  <si>
    <t>Taiwan, Province Of China</t>
  </si>
  <si>
    <t>Philippines</t>
  </si>
  <si>
    <t>Mexico</t>
  </si>
  <si>
    <t>Turkiye</t>
  </si>
  <si>
    <t>United Arab Emirates</t>
  </si>
  <si>
    <t>Bangladesh</t>
  </si>
  <si>
    <t>United Kingdom</t>
  </si>
  <si>
    <t>New Zealand</t>
  </si>
  <si>
    <t>Saudi Arabia</t>
  </si>
  <si>
    <t>Brunei Darussalam</t>
  </si>
  <si>
    <t>Brazil</t>
  </si>
  <si>
    <t>Canada</t>
  </si>
  <si>
    <t>Pakistan</t>
  </si>
  <si>
    <t>Switzerland</t>
  </si>
  <si>
    <t>Kenya</t>
  </si>
  <si>
    <t>Russian Federation</t>
  </si>
  <si>
    <t>Argentina</t>
  </si>
  <si>
    <t>Cote D'Ivoire</t>
  </si>
  <si>
    <t>Cameroon</t>
  </si>
  <si>
    <t>Chemical And Chemical Products (Exclude Plastics In Non-Primary Forms)</t>
  </si>
  <si>
    <t>Machinery, Equipment And Parts</t>
  </si>
  <si>
    <t>Iron And Steel Products</t>
  </si>
  <si>
    <t>Textiles,  Apparels And Footwear</t>
  </si>
  <si>
    <t>Palm Oil and Palm-Based Products</t>
  </si>
  <si>
    <t>Condensates and other petroleum oil</t>
  </si>
  <si>
    <t>Nigeria</t>
  </si>
  <si>
    <t>EU</t>
  </si>
  <si>
    <t>Cambodia</t>
  </si>
  <si>
    <t>Myanmar</t>
  </si>
  <si>
    <t>Ecuador</t>
  </si>
  <si>
    <t>Iraq</t>
  </si>
  <si>
    <t>Feb
2025</t>
  </si>
  <si>
    <t>Sri Lanka</t>
  </si>
  <si>
    <t>Costa Rica</t>
  </si>
  <si>
    <t>2024 (JAN-MAR)</t>
  </si>
  <si>
    <t>2025 (JAN-MAR)</t>
  </si>
  <si>
    <t>Mar
2024</t>
  </si>
  <si>
    <t>Mar
2025</t>
  </si>
  <si>
    <t>Jan-Mar
2024</t>
  </si>
  <si>
    <t>Jan-Mar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</si>
</sst>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_-* #,##0.0_-;\-* #,##0.0_-;_-* &quot;-&quot;??_-;_-@_-"/>
    <numFmt numFmtId="169" formatCode="_(* #,##0.0_);_(* \(#,##0.0\);_(* &quot;-&quot;_);_(@_)"/>
    <numFmt numFmtId="170" formatCode="_(* #,##0.0_);_(* \(#,##0.0\);_(* &quot;-&quot;??_);_(@_)"/>
    <numFmt numFmtId="171" formatCode="0.0%"/>
    <numFmt numFmtId="172" formatCode="_(* #,##0_);_(* \(#,##0\);_(* &quot;-&quot;??_);_(@_)"/>
    <numFmt numFmtId="173" formatCode="0.00_)"/>
    <numFmt numFmtId="174" formatCode="#,##0.0_);\(#,##0.0\)"/>
    <numFmt numFmtId="175" formatCode="_-* #,##0.0_-;\-* #,##0.0_-;_-* &quot;-&quot;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color indexed="8"/>
      <name val="Arial"/>
      <family val="2"/>
    </font>
    <font>
      <b/>
      <sz val="9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i/>
      <sz val="16"/>
      <name val="Helv"/>
    </font>
    <font>
      <sz val="12"/>
      <name val="Helv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C7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9" fillId="0" borderId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12" borderId="9" applyNumberFormat="0" applyFon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23" fillId="0" borderId="0"/>
    <xf numFmtId="0" fontId="21" fillId="0" borderId="0"/>
    <xf numFmtId="0" fontId="1" fillId="0" borderId="0"/>
    <xf numFmtId="0" fontId="1" fillId="0" borderId="0"/>
    <xf numFmtId="174" fontId="24" fillId="0" borderId="0"/>
    <xf numFmtId="0" fontId="21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5" applyNumberFormat="0" applyAlignment="0" applyProtection="0"/>
    <xf numFmtId="0" fontId="33" fillId="10" borderId="6" applyNumberFormat="0" applyAlignment="0" applyProtection="0"/>
    <xf numFmtId="0" fontId="34" fillId="10" borderId="5" applyNumberFormat="0" applyAlignment="0" applyProtection="0"/>
    <xf numFmtId="0" fontId="35" fillId="0" borderId="7" applyNumberFormat="0" applyFill="0" applyAlignment="0" applyProtection="0"/>
    <xf numFmtId="0" fontId="36" fillId="11" borderId="8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3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0" applyFont="1"/>
    <xf numFmtId="0" fontId="5" fillId="0" borderId="0" xfId="2" applyFont="1"/>
    <xf numFmtId="0" fontId="6" fillId="0" borderId="0" xfId="2" applyFont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8" fillId="2" borderId="1" xfId="2" applyFont="1" applyFill="1" applyBorder="1" applyAlignment="1">
      <alignment horizontal="right" vertical="center"/>
    </xf>
    <xf numFmtId="0" fontId="8" fillId="2" borderId="1" xfId="3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right" vertical="center" wrapText="1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43" fontId="8" fillId="2" borderId="0" xfId="1" applyFont="1" applyFill="1" applyBorder="1" applyAlignment="1">
      <alignment horizontal="center"/>
    </xf>
    <xf numFmtId="0" fontId="8" fillId="2" borderId="0" xfId="7" applyFont="1" applyFill="1" applyAlignment="1">
      <alignment vertical="center"/>
    </xf>
    <xf numFmtId="0" fontId="8" fillId="2" borderId="0" xfId="7" applyFont="1" applyFill="1" applyAlignment="1">
      <alignment horizontal="center" vertical="center"/>
    </xf>
    <xf numFmtId="0" fontId="8" fillId="2" borderId="0" xfId="7" quotePrefix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 wrapText="1"/>
    </xf>
    <xf numFmtId="43" fontId="8" fillId="2" borderId="0" xfId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8" fillId="0" borderId="0" xfId="0" applyFont="1"/>
    <xf numFmtId="167" fontId="6" fillId="0" borderId="0" xfId="1" applyNumberFormat="1" applyFont="1" applyFill="1" applyBorder="1"/>
    <xf numFmtId="167" fontId="8" fillId="2" borderId="0" xfId="1" applyNumberFormat="1" applyFont="1" applyFill="1" applyBorder="1" applyAlignment="1">
      <alignment horizontal="center"/>
    </xf>
    <xf numFmtId="167" fontId="8" fillId="2" borderId="1" xfId="1" applyNumberFormat="1" applyFont="1" applyFill="1" applyBorder="1" applyAlignment="1">
      <alignment horizontal="right" vertical="center" wrapText="1"/>
    </xf>
    <xf numFmtId="0" fontId="2" fillId="2" borderId="0" xfId="0" applyFont="1" applyFill="1"/>
    <xf numFmtId="0" fontId="8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167" fontId="15" fillId="0" borderId="0" xfId="0" applyNumberFormat="1" applyFont="1"/>
    <xf numFmtId="0" fontId="3" fillId="4" borderId="0" xfId="0" applyFont="1" applyFill="1" applyAlignment="1">
      <alignment horizontal="left"/>
    </xf>
    <xf numFmtId="167" fontId="3" fillId="4" borderId="0" xfId="1" applyNumberFormat="1" applyFont="1" applyFill="1" applyBorder="1"/>
    <xf numFmtId="0" fontId="3" fillId="4" borderId="0" xfId="0" applyFont="1" applyFill="1"/>
    <xf numFmtId="0" fontId="13" fillId="4" borderId="0" xfId="0" applyFont="1" applyFill="1"/>
    <xf numFmtId="167" fontId="18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>
      <alignment horizontal="left"/>
    </xf>
    <xf numFmtId="167" fontId="19" fillId="5" borderId="0" xfId="1" applyNumberFormat="1" applyFont="1" applyFill="1" applyBorder="1" applyAlignment="1"/>
    <xf numFmtId="168" fontId="19" fillId="5" borderId="0" xfId="1" applyNumberFormat="1" applyFont="1" applyFill="1" applyBorder="1" applyAlignment="1"/>
    <xf numFmtId="170" fontId="19" fillId="5" borderId="0" xfId="1" applyNumberFormat="1" applyFont="1" applyFill="1" applyBorder="1" applyAlignment="1"/>
    <xf numFmtId="0" fontId="2" fillId="3" borderId="0" xfId="0" applyFont="1" applyFill="1"/>
    <xf numFmtId="0" fontId="2" fillId="3" borderId="0" xfId="0" applyFont="1" applyFill="1" applyAlignment="1">
      <alignment wrapText="1"/>
    </xf>
    <xf numFmtId="167" fontId="2" fillId="3" borderId="0" xfId="1" applyNumberFormat="1" applyFont="1" applyFill="1" applyBorder="1" applyAlignment="1"/>
    <xf numFmtId="168" fontId="2" fillId="3" borderId="0" xfId="1" applyNumberFormat="1" applyFont="1" applyFill="1" applyBorder="1" applyAlignment="1"/>
    <xf numFmtId="170" fontId="2" fillId="3" borderId="0" xfId="1" applyNumberFormat="1" applyFont="1" applyFill="1" applyBorder="1" applyAlignment="1"/>
    <xf numFmtId="172" fontId="2" fillId="3" borderId="0" xfId="1" applyNumberFormat="1" applyFont="1" applyFill="1" applyBorder="1" applyAlignment="1"/>
    <xf numFmtId="172" fontId="19" fillId="5" borderId="0" xfId="1" applyNumberFormat="1" applyFont="1" applyFill="1" applyBorder="1" applyAlignment="1"/>
    <xf numFmtId="0" fontId="19" fillId="4" borderId="0" xfId="0" applyFont="1" applyFill="1" applyAlignment="1">
      <alignment horizontal="left"/>
    </xf>
    <xf numFmtId="0" fontId="19" fillId="4" borderId="0" xfId="0" applyFont="1" applyFill="1"/>
    <xf numFmtId="167" fontId="19" fillId="4" borderId="0" xfId="1" applyNumberFormat="1" applyFont="1" applyFill="1" applyBorder="1" applyAlignment="1"/>
    <xf numFmtId="168" fontId="19" fillId="4" borderId="0" xfId="1" applyNumberFormat="1" applyFont="1" applyFill="1" applyBorder="1" applyAlignment="1"/>
    <xf numFmtId="170" fontId="19" fillId="4" borderId="0" xfId="1" applyNumberFormat="1" applyFont="1" applyFill="1" applyBorder="1" applyAlignment="1"/>
    <xf numFmtId="167" fontId="16" fillId="0" borderId="0" xfId="0" applyNumberFormat="1" applyFont="1"/>
    <xf numFmtId="171" fontId="16" fillId="0" borderId="0" xfId="6" applyNumberFormat="1" applyFont="1" applyBorder="1"/>
    <xf numFmtId="167" fontId="18" fillId="0" borderId="0" xfId="1" applyNumberFormat="1" applyFont="1" applyBorder="1"/>
    <xf numFmtId="167" fontId="2" fillId="3" borderId="0" xfId="1" applyNumberFormat="1" applyFont="1" applyFill="1" applyBorder="1"/>
    <xf numFmtId="168" fontId="2" fillId="3" borderId="0" xfId="1" applyNumberFormat="1" applyFont="1" applyFill="1" applyBorder="1"/>
    <xf numFmtId="169" fontId="2" fillId="3" borderId="0" xfId="0" applyNumberFormat="1" applyFont="1" applyFill="1"/>
    <xf numFmtId="170" fontId="2" fillId="3" borderId="0" xfId="1" applyNumberFormat="1" applyFont="1" applyFill="1" applyBorder="1"/>
    <xf numFmtId="167" fontId="18" fillId="5" borderId="0" xfId="1" applyNumberFormat="1" applyFont="1" applyFill="1" applyBorder="1"/>
    <xf numFmtId="167" fontId="19" fillId="5" borderId="0" xfId="1" applyNumberFormat="1" applyFont="1" applyFill="1" applyBorder="1"/>
    <xf numFmtId="168" fontId="19" fillId="5" borderId="0" xfId="1" applyNumberFormat="1" applyFont="1" applyFill="1" applyBorder="1"/>
    <xf numFmtId="169" fontId="19" fillId="5" borderId="0" xfId="0" applyNumberFormat="1" applyFont="1" applyFill="1"/>
    <xf numFmtId="170" fontId="19" fillId="5" borderId="0" xfId="1" applyNumberFormat="1" applyFont="1" applyFill="1" applyBorder="1"/>
    <xf numFmtId="167" fontId="13" fillId="4" borderId="0" xfId="1" applyNumberFormat="1" applyFont="1" applyFill="1" applyBorder="1"/>
    <xf numFmtId="170" fontId="13" fillId="4" borderId="0" xfId="1" applyNumberFormat="1" applyFont="1" applyFill="1" applyBorder="1"/>
    <xf numFmtId="169" fontId="13" fillId="4" borderId="0" xfId="0" applyNumberFormat="1" applyFont="1" applyFill="1"/>
    <xf numFmtId="168" fontId="13" fillId="4" borderId="0" xfId="1" applyNumberFormat="1" applyFont="1" applyFill="1" applyBorder="1"/>
    <xf numFmtId="0" fontId="2" fillId="3" borderId="0" xfId="7" quotePrefix="1" applyFont="1" applyFill="1" applyAlignment="1">
      <alignment horizontal="center"/>
    </xf>
    <xf numFmtId="0" fontId="8" fillId="4" borderId="0" xfId="0" quotePrefix="1" applyFont="1" applyFill="1" applyAlignment="1">
      <alignment horizontal="center"/>
    </xf>
    <xf numFmtId="169" fontId="13" fillId="4" borderId="0" xfId="1" applyNumberFormat="1" applyFont="1" applyFill="1" applyBorder="1"/>
    <xf numFmtId="0" fontId="8" fillId="2" borderId="0" xfId="9" applyFont="1" applyFill="1" applyAlignment="1">
      <alignment vertical="center"/>
    </xf>
    <xf numFmtId="0" fontId="8" fillId="2" borderId="0" xfId="9" applyFont="1" applyFill="1" applyAlignment="1">
      <alignment horizontal="center" vertical="center"/>
    </xf>
    <xf numFmtId="164" fontId="2" fillId="3" borderId="0" xfId="0" applyNumberFormat="1" applyFont="1" applyFill="1"/>
    <xf numFmtId="172" fontId="2" fillId="3" borderId="0" xfId="0" applyNumberFormat="1" applyFont="1" applyFill="1"/>
    <xf numFmtId="167" fontId="2" fillId="0" borderId="0" xfId="1" applyNumberFormat="1" applyFont="1"/>
    <xf numFmtId="0" fontId="16" fillId="0" borderId="0" xfId="0" applyFont="1" applyAlignment="1">
      <alignment wrapText="1"/>
    </xf>
    <xf numFmtId="168" fontId="2" fillId="3" borderId="0" xfId="1" applyNumberFormat="1" applyFont="1" applyFill="1" applyBorder="1" applyAlignment="1">
      <alignment wrapText="1"/>
    </xf>
    <xf numFmtId="0" fontId="16" fillId="37" borderId="0" xfId="0" applyFont="1" applyFill="1"/>
    <xf numFmtId="167" fontId="41" fillId="38" borderId="0" xfId="1" applyNumberFormat="1" applyFont="1" applyFill="1" applyAlignment="1">
      <alignment vertical="top"/>
    </xf>
    <xf numFmtId="164" fontId="13" fillId="4" borderId="0" xfId="1" applyNumberFormat="1" applyFont="1" applyFill="1" applyBorder="1"/>
    <xf numFmtId="167" fontId="42" fillId="39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left" wrapText="1"/>
    </xf>
    <xf numFmtId="167" fontId="2" fillId="0" borderId="0" xfId="0" applyNumberFormat="1" applyFont="1"/>
    <xf numFmtId="166" fontId="43" fillId="0" borderId="0" xfId="0" applyNumberFormat="1" applyFont="1"/>
    <xf numFmtId="0" fontId="8" fillId="39" borderId="0" xfId="0" quotePrefix="1" applyFont="1" applyFill="1" applyAlignment="1">
      <alignment horizontal="center"/>
    </xf>
    <xf numFmtId="0" fontId="13" fillId="39" borderId="0" xfId="0" applyFont="1" applyFill="1"/>
    <xf numFmtId="167" fontId="13" fillId="39" borderId="0" xfId="1" applyNumberFormat="1" applyFont="1" applyFill="1" applyBorder="1"/>
    <xf numFmtId="168" fontId="13" fillId="39" borderId="0" xfId="1" applyNumberFormat="1" applyFont="1" applyFill="1" applyBorder="1"/>
    <xf numFmtId="169" fontId="13" fillId="39" borderId="0" xfId="1" applyNumberFormat="1" applyFont="1" applyFill="1" applyBorder="1"/>
    <xf numFmtId="169" fontId="13" fillId="39" borderId="0" xfId="0" applyNumberFormat="1" applyFont="1" applyFill="1"/>
    <xf numFmtId="170" fontId="13" fillId="39" borderId="0" xfId="1" applyNumberFormat="1" applyFont="1" applyFill="1" applyBorder="1"/>
    <xf numFmtId="167" fontId="3" fillId="39" borderId="0" xfId="1" applyNumberFormat="1" applyFont="1" applyFill="1" applyBorder="1"/>
    <xf numFmtId="0" fontId="13" fillId="39" borderId="0" xfId="0" applyFont="1" applyFill="1" applyAlignment="1">
      <alignment horizontal="left"/>
    </xf>
    <xf numFmtId="167" fontId="13" fillId="39" borderId="0" xfId="1" applyNumberFormat="1" applyFont="1" applyFill="1" applyBorder="1" applyAlignment="1"/>
    <xf numFmtId="170" fontId="13" fillId="39" borderId="0" xfId="1" applyNumberFormat="1" applyFont="1" applyFill="1" applyBorder="1" applyAlignment="1"/>
    <xf numFmtId="168" fontId="13" fillId="39" borderId="0" xfId="1" applyNumberFormat="1" applyFont="1" applyFill="1" applyBorder="1" applyAlignment="1"/>
    <xf numFmtId="167" fontId="16" fillId="0" borderId="0" xfId="1" applyNumberFormat="1" applyFont="1"/>
    <xf numFmtId="167" fontId="6" fillId="0" borderId="0" xfId="1" applyNumberFormat="1" applyFont="1"/>
    <xf numFmtId="0" fontId="14" fillId="3" borderId="0" xfId="0" applyFont="1" applyFill="1" applyAlignment="1">
      <alignment horizontal="left" vertical="center" readingOrder="1"/>
    </xf>
    <xf numFmtId="167" fontId="5" fillId="3" borderId="0" xfId="1" applyNumberFormat="1" applyFont="1" applyFill="1" applyBorder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vertical="center"/>
    </xf>
    <xf numFmtId="0" fontId="11" fillId="3" borderId="0" xfId="3" applyFont="1" applyFill="1" applyAlignment="1">
      <alignment horizontal="left" wrapText="1"/>
    </xf>
    <xf numFmtId="167" fontId="11" fillId="3" borderId="0" xfId="1" applyNumberFormat="1" applyFont="1" applyFill="1" applyBorder="1" applyAlignment="1">
      <alignment horizontal="right" wrapText="1"/>
    </xf>
    <xf numFmtId="0" fontId="6" fillId="3" borderId="0" xfId="2" applyFont="1" applyFill="1"/>
    <xf numFmtId="0" fontId="12" fillId="3" borderId="0" xfId="2" applyFont="1" applyFill="1" applyAlignment="1">
      <alignment horizontal="center" vertical="center" wrapText="1"/>
    </xf>
    <xf numFmtId="170" fontId="12" fillId="3" borderId="0" xfId="4" applyNumberFormat="1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left" vertical="top"/>
    </xf>
    <xf numFmtId="167" fontId="10" fillId="3" borderId="0" xfId="1" applyNumberFormat="1" applyFont="1" applyFill="1" applyBorder="1" applyAlignment="1">
      <alignment horizontal="right" vertical="top" wrapText="1"/>
    </xf>
    <xf numFmtId="0" fontId="6" fillId="3" borderId="0" xfId="2" applyFont="1" applyFill="1" applyAlignment="1">
      <alignment vertical="top"/>
    </xf>
    <xf numFmtId="170" fontId="10" fillId="3" borderId="0" xfId="4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horizontal="right" vertical="top" wrapText="1"/>
    </xf>
    <xf numFmtId="167" fontId="6" fillId="3" borderId="0" xfId="1" applyNumberFormat="1" applyFont="1" applyFill="1" applyBorder="1" applyAlignment="1">
      <alignment vertical="top"/>
    </xf>
    <xf numFmtId="167" fontId="6" fillId="3" borderId="0" xfId="1" applyNumberFormat="1" applyFont="1" applyFill="1" applyBorder="1"/>
    <xf numFmtId="170" fontId="10" fillId="3" borderId="0" xfId="4" quotePrefix="1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0" fontId="8" fillId="3" borderId="0" xfId="7" applyFont="1" applyFill="1" applyAlignment="1">
      <alignment vertical="center"/>
    </xf>
    <xf numFmtId="0" fontId="8" fillId="3" borderId="0" xfId="7" applyFont="1" applyFill="1" applyAlignment="1">
      <alignment horizontal="center" vertical="center"/>
    </xf>
    <xf numFmtId="0" fontId="8" fillId="3" borderId="0" xfId="7" quotePrefix="1" applyFont="1" applyFill="1" applyAlignment="1">
      <alignment horizontal="right" vertical="center" wrapText="1"/>
    </xf>
    <xf numFmtId="0" fontId="8" fillId="3" borderId="0" xfId="0" applyFont="1" applyFill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 wrapText="1"/>
    </xf>
    <xf numFmtId="43" fontId="8" fillId="3" borderId="0" xfId="1" applyFont="1" applyFill="1" applyBorder="1" applyAlignment="1">
      <alignment horizontal="right" vertical="center"/>
    </xf>
    <xf numFmtId="169" fontId="2" fillId="3" borderId="0" xfId="1" applyNumberFormat="1" applyFont="1" applyFill="1" applyBorder="1"/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167" fontId="43" fillId="0" borderId="0" xfId="1" applyNumberFormat="1" applyFont="1"/>
    <xf numFmtId="0" fontId="15" fillId="3" borderId="0" xfId="0" applyFont="1" applyFill="1"/>
    <xf numFmtId="167" fontId="15" fillId="3" borderId="0" xfId="0" applyNumberFormat="1" applyFont="1" applyFill="1"/>
    <xf numFmtId="0" fontId="16" fillId="3" borderId="0" xfId="0" applyFont="1" applyFill="1"/>
    <xf numFmtId="0" fontId="8" fillId="3" borderId="0" xfId="0" applyFont="1" applyFill="1" applyAlignment="1">
      <alignment horizontal="center" vertical="center"/>
    </xf>
    <xf numFmtId="0" fontId="16" fillId="3" borderId="0" xfId="0" quotePrefix="1" applyFont="1" applyFill="1"/>
    <xf numFmtId="0" fontId="16" fillId="3" borderId="0" xfId="0" applyFont="1" applyFill="1" applyAlignment="1">
      <alignment wrapText="1"/>
    </xf>
    <xf numFmtId="169" fontId="2" fillId="3" borderId="0" xfId="0" applyNumberFormat="1" applyFont="1" applyFill="1" applyAlignment="1">
      <alignment wrapText="1"/>
    </xf>
    <xf numFmtId="170" fontId="2" fillId="3" borderId="0" xfId="1" applyNumberFormat="1" applyFont="1" applyFill="1" applyBorder="1" applyAlignment="1">
      <alignment wrapText="1"/>
    </xf>
    <xf numFmtId="167" fontId="16" fillId="37" borderId="0" xfId="1" applyNumberFormat="1" applyFont="1" applyFill="1"/>
    <xf numFmtId="167" fontId="16" fillId="0" borderId="0" xfId="1" applyNumberFormat="1" applyFont="1" applyAlignment="1">
      <alignment wrapText="1"/>
    </xf>
    <xf numFmtId="167" fontId="18" fillId="3" borderId="0" xfId="1" applyNumberFormat="1" applyFont="1" applyFill="1" applyBorder="1" applyAlignment="1">
      <alignment horizontal="left"/>
    </xf>
    <xf numFmtId="167" fontId="19" fillId="3" borderId="0" xfId="1" applyNumberFormat="1" applyFont="1" applyFill="1" applyBorder="1" applyAlignment="1"/>
    <xf numFmtId="168" fontId="19" fillId="3" borderId="0" xfId="1" applyNumberFormat="1" applyFont="1" applyFill="1" applyBorder="1" applyAlignment="1"/>
    <xf numFmtId="170" fontId="19" fillId="3" borderId="0" xfId="1" applyNumberFormat="1" applyFont="1" applyFill="1" applyBorder="1" applyAlignment="1"/>
    <xf numFmtId="172" fontId="19" fillId="3" borderId="0" xfId="1" applyNumberFormat="1" applyFont="1" applyFill="1" applyBorder="1" applyAlignment="1"/>
    <xf numFmtId="172" fontId="13" fillId="5" borderId="0" xfId="1" applyNumberFormat="1" applyFont="1" applyFill="1" applyBorder="1" applyAlignment="1"/>
    <xf numFmtId="167" fontId="13" fillId="4" borderId="0" xfId="1" applyNumberFormat="1" applyFont="1" applyFill="1" applyBorder="1" applyAlignment="1"/>
    <xf numFmtId="167" fontId="41" fillId="38" borderId="0" xfId="1" quotePrefix="1" applyNumberFormat="1" applyFont="1" applyFill="1" applyAlignment="1">
      <alignment horizontal="center" vertical="top"/>
    </xf>
    <xf numFmtId="167" fontId="44" fillId="0" borderId="0" xfId="1" applyNumberFormat="1" applyFont="1" applyFill="1" applyAlignment="1"/>
    <xf numFmtId="168" fontId="44" fillId="0" borderId="0" xfId="1" applyNumberFormat="1" applyFont="1" applyFill="1" applyBorder="1" applyAlignment="1">
      <alignment horizontal="left"/>
    </xf>
    <xf numFmtId="167" fontId="44" fillId="0" borderId="0" xfId="1" applyNumberFormat="1" applyFont="1" applyFill="1" applyBorder="1" applyAlignment="1">
      <alignment horizontal="left"/>
    </xf>
    <xf numFmtId="167" fontId="13" fillId="5" borderId="0" xfId="1" applyNumberFormat="1" applyFont="1" applyFill="1" applyBorder="1"/>
    <xf numFmtId="168" fontId="13" fillId="5" borderId="0" xfId="1" applyNumberFormat="1" applyFont="1" applyFill="1" applyBorder="1"/>
    <xf numFmtId="169" fontId="13" fillId="5" borderId="0" xfId="0" applyNumberFormat="1" applyFont="1" applyFill="1"/>
    <xf numFmtId="170" fontId="13" fillId="5" borderId="0" xfId="1" applyNumberFormat="1" applyFont="1" applyFill="1" applyBorder="1"/>
    <xf numFmtId="0" fontId="44" fillId="0" borderId="0" xfId="0" applyFont="1"/>
    <xf numFmtId="168" fontId="13" fillId="5" borderId="0" xfId="1" applyNumberFormat="1" applyFont="1" applyFill="1" applyBorder="1" applyAlignment="1"/>
    <xf numFmtId="170" fontId="13" fillId="5" borderId="0" xfId="1" applyNumberFormat="1" applyFont="1" applyFill="1" applyBorder="1" applyAlignment="1"/>
    <xf numFmtId="0" fontId="44" fillId="0" borderId="0" xfId="0" applyFont="1" applyBorder="1"/>
    <xf numFmtId="167" fontId="44" fillId="0" borderId="0" xfId="1" applyNumberFormat="1" applyFont="1" applyBorder="1"/>
    <xf numFmtId="167" fontId="15" fillId="0" borderId="0" xfId="1" applyNumberFormat="1" applyFont="1"/>
    <xf numFmtId="167" fontId="41" fillId="0" borderId="0" xfId="1" applyNumberFormat="1" applyFont="1" applyAlignment="1"/>
    <xf numFmtId="167" fontId="6" fillId="37" borderId="0" xfId="1" applyNumberFormat="1" applyFont="1" applyFill="1" applyBorder="1" applyAlignment="1">
      <alignment horizontal="right" vertical="top" wrapText="1"/>
    </xf>
    <xf numFmtId="172" fontId="10" fillId="3" borderId="0" xfId="4" applyNumberFormat="1" applyFont="1" applyFill="1" applyBorder="1" applyAlignment="1">
      <alignment wrapText="1"/>
    </xf>
    <xf numFmtId="167" fontId="18" fillId="0" borderId="0" xfId="1" applyNumberFormat="1" applyFont="1"/>
    <xf numFmtId="167" fontId="2" fillId="37" borderId="0" xfId="1" applyNumberFormat="1" applyFont="1" applyFill="1"/>
    <xf numFmtId="167" fontId="44" fillId="37" borderId="0" xfId="1" applyNumberFormat="1" applyFont="1" applyFill="1"/>
    <xf numFmtId="167" fontId="44" fillId="0" borderId="0" xfId="1" applyNumberFormat="1" applyFont="1"/>
    <xf numFmtId="167" fontId="46" fillId="0" borderId="0" xfId="1" applyNumberFormat="1" applyFont="1" applyFill="1" applyAlignment="1"/>
    <xf numFmtId="167" fontId="46" fillId="0" borderId="0" xfId="1" applyNumberFormat="1" applyFont="1"/>
    <xf numFmtId="167" fontId="46" fillId="37" borderId="0" xfId="1" applyNumberFormat="1" applyFont="1" applyFill="1"/>
    <xf numFmtId="167" fontId="44" fillId="40" borderId="0" xfId="1" applyNumberFormat="1" applyFont="1" applyFill="1"/>
    <xf numFmtId="167" fontId="41" fillId="0" borderId="0" xfId="1" applyNumberFormat="1" applyFont="1" applyFill="1" applyAlignment="1">
      <alignment horizontal="center"/>
    </xf>
    <xf numFmtId="167" fontId="41" fillId="39" borderId="0" xfId="1" applyNumberFormat="1" applyFont="1" applyFill="1" applyAlignment="1">
      <alignment horizontal="center"/>
    </xf>
    <xf numFmtId="167" fontId="46" fillId="0" borderId="0" xfId="1" applyNumberFormat="1" applyFont="1" applyAlignment="1">
      <alignment horizontal="right"/>
    </xf>
    <xf numFmtId="167" fontId="46" fillId="0" borderId="0" xfId="1" applyNumberFormat="1" applyFont="1" applyBorder="1" applyAlignment="1">
      <alignment horizontal="right"/>
    </xf>
    <xf numFmtId="167" fontId="41" fillId="38" borderId="0" xfId="1" quotePrefix="1" applyNumberFormat="1" applyFont="1" applyFill="1" applyAlignment="1">
      <alignment vertical="top"/>
    </xf>
    <xf numFmtId="167" fontId="2" fillId="0" borderId="0" xfId="1" applyNumberFormat="1" applyFont="1" applyAlignment="1">
      <alignment horizontal="center"/>
    </xf>
    <xf numFmtId="167" fontId="6" fillId="0" borderId="0" xfId="2" applyNumberFormat="1" applyFont="1"/>
    <xf numFmtId="167" fontId="2" fillId="3" borderId="0" xfId="0" applyNumberFormat="1" applyFont="1" applyFill="1"/>
    <xf numFmtId="175" fontId="3" fillId="4" borderId="0" xfId="0" applyNumberFormat="1" applyFont="1" applyFill="1"/>
    <xf numFmtId="167" fontId="8" fillId="2" borderId="1" xfId="1" applyNumberFormat="1" applyFont="1" applyFill="1" applyBorder="1" applyAlignment="1">
      <alignment horizontal="center"/>
    </xf>
    <xf numFmtId="0" fontId="8" fillId="2" borderId="1" xfId="2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3" fontId="8" fillId="2" borderId="0" xfId="1" applyFont="1" applyFill="1" applyBorder="1" applyAlignment="1">
      <alignment horizontal="center"/>
    </xf>
  </cellXfs>
  <cellStyles count="82">
    <cellStyle name="20% - Accent1 2" xfId="51" xr:uid="{00000000-0005-0000-0000-000000000000}"/>
    <cellStyle name="20% - Accent2 2" xfId="55" xr:uid="{00000000-0005-0000-0000-000001000000}"/>
    <cellStyle name="20% - Accent3 2" xfId="59" xr:uid="{00000000-0005-0000-0000-000002000000}"/>
    <cellStyle name="20% - Accent4 2" xfId="63" xr:uid="{00000000-0005-0000-0000-000003000000}"/>
    <cellStyle name="20% - Accent5 2" xfId="67" xr:uid="{00000000-0005-0000-0000-000004000000}"/>
    <cellStyle name="20% - Accent6 2" xfId="71" xr:uid="{00000000-0005-0000-0000-000005000000}"/>
    <cellStyle name="40% - Accent1 2" xfId="52" xr:uid="{00000000-0005-0000-0000-000006000000}"/>
    <cellStyle name="40% - Accent2 2" xfId="56" xr:uid="{00000000-0005-0000-0000-000007000000}"/>
    <cellStyle name="40% - Accent3 2" xfId="60" xr:uid="{00000000-0005-0000-0000-000008000000}"/>
    <cellStyle name="40% - Accent4 2" xfId="64" xr:uid="{00000000-0005-0000-0000-000009000000}"/>
    <cellStyle name="40% - Accent5 2" xfId="68" xr:uid="{00000000-0005-0000-0000-00000A000000}"/>
    <cellStyle name="40% - Accent6 2" xfId="72" xr:uid="{00000000-0005-0000-0000-00000B000000}"/>
    <cellStyle name="60% - Accent1 2" xfId="53" xr:uid="{00000000-0005-0000-0000-00000C000000}"/>
    <cellStyle name="60% - Accent2 2" xfId="57" xr:uid="{00000000-0005-0000-0000-00000D000000}"/>
    <cellStyle name="60% - Accent3 2" xfId="61" xr:uid="{00000000-0005-0000-0000-00000E000000}"/>
    <cellStyle name="60% - Accent4 2" xfId="65" xr:uid="{00000000-0005-0000-0000-00000F000000}"/>
    <cellStyle name="60% - Accent5 2" xfId="69" xr:uid="{00000000-0005-0000-0000-000010000000}"/>
    <cellStyle name="60% - Accent6 2" xfId="73" xr:uid="{00000000-0005-0000-0000-000011000000}"/>
    <cellStyle name="Accent1 2" xfId="50" xr:uid="{00000000-0005-0000-0000-000012000000}"/>
    <cellStyle name="Accent2 2" xfId="54" xr:uid="{00000000-0005-0000-0000-000013000000}"/>
    <cellStyle name="Accent3 2" xfId="58" xr:uid="{00000000-0005-0000-0000-000014000000}"/>
    <cellStyle name="Accent4 2" xfId="62" xr:uid="{00000000-0005-0000-0000-000015000000}"/>
    <cellStyle name="Accent5 2" xfId="66" xr:uid="{00000000-0005-0000-0000-000016000000}"/>
    <cellStyle name="Accent6 2" xfId="70" xr:uid="{00000000-0005-0000-0000-000017000000}"/>
    <cellStyle name="Bad 2" xfId="40" xr:uid="{00000000-0005-0000-0000-000018000000}"/>
    <cellStyle name="Calculation 2" xfId="44" xr:uid="{00000000-0005-0000-0000-000019000000}"/>
    <cellStyle name="Check Cell 2" xfId="46" xr:uid="{00000000-0005-0000-0000-00001A000000}"/>
    <cellStyle name="Comma" xfId="1" builtinId="3"/>
    <cellStyle name="Comma 10" xfId="4" xr:uid="{00000000-0005-0000-0000-00001C000000}"/>
    <cellStyle name="Comma 10 2" xfId="79" xr:uid="{00000000-0005-0000-0000-00001D000000}"/>
    <cellStyle name="Comma 10 3" xfId="13" xr:uid="{00000000-0005-0000-0000-00001E000000}"/>
    <cellStyle name="Comma 10 4 2 4" xfId="81" xr:uid="{00000000-0005-0000-0000-00001F000000}"/>
    <cellStyle name="Comma 12" xfId="5" xr:uid="{00000000-0005-0000-0000-000020000000}"/>
    <cellStyle name="Comma 12 2" xfId="78" xr:uid="{00000000-0005-0000-0000-000021000000}"/>
    <cellStyle name="Comma 178" xfId="14" xr:uid="{00000000-0005-0000-0000-000022000000}"/>
    <cellStyle name="Comma 2" xfId="15" xr:uid="{00000000-0005-0000-0000-000023000000}"/>
    <cellStyle name="Comma 2 2" xfId="16" xr:uid="{00000000-0005-0000-0000-000024000000}"/>
    <cellStyle name="Comma 240" xfId="10" xr:uid="{00000000-0005-0000-0000-000025000000}"/>
    <cellStyle name="Comma 28" xfId="17" xr:uid="{00000000-0005-0000-0000-000026000000}"/>
    <cellStyle name="Comma 3" xfId="18" xr:uid="{00000000-0005-0000-0000-000027000000}"/>
    <cellStyle name="Comma 3 2" xfId="19" xr:uid="{00000000-0005-0000-0000-000028000000}"/>
    <cellStyle name="Comma 4" xfId="34" xr:uid="{00000000-0005-0000-0000-000029000000}"/>
    <cellStyle name="Comma 5" xfId="75" xr:uid="{00000000-0005-0000-0000-00002A000000}"/>
    <cellStyle name="Comma 6" xfId="77" xr:uid="{00000000-0005-0000-0000-00002B000000}"/>
    <cellStyle name="Comma 7" xfId="80" xr:uid="{00000000-0005-0000-0000-00002C000000}"/>
    <cellStyle name="Comma 9" xfId="8" xr:uid="{00000000-0005-0000-0000-00002D000000}"/>
    <cellStyle name="Currency 2" xfId="20" xr:uid="{00000000-0005-0000-0000-00002E000000}"/>
    <cellStyle name="Explanatory Text 2" xfId="48" xr:uid="{00000000-0005-0000-0000-00002F000000}"/>
    <cellStyle name="Good 2" xfId="39" xr:uid="{00000000-0005-0000-0000-000030000000}"/>
    <cellStyle name="Heading 1 2" xfId="35" xr:uid="{00000000-0005-0000-0000-000031000000}"/>
    <cellStyle name="Heading 2 2" xfId="36" xr:uid="{00000000-0005-0000-0000-000032000000}"/>
    <cellStyle name="Heading 3 2" xfId="37" xr:uid="{00000000-0005-0000-0000-000033000000}"/>
    <cellStyle name="Heading 4 2" xfId="38" xr:uid="{00000000-0005-0000-0000-000034000000}"/>
    <cellStyle name="Input 2" xfId="42" xr:uid="{00000000-0005-0000-0000-000035000000}"/>
    <cellStyle name="Linked Cell 2" xfId="45" xr:uid="{00000000-0005-0000-0000-000036000000}"/>
    <cellStyle name="Neutral 2" xfId="41" xr:uid="{00000000-0005-0000-0000-000037000000}"/>
    <cellStyle name="Normal" xfId="0" builtinId="0"/>
    <cellStyle name="Normal - Style1" xfId="21" xr:uid="{00000000-0005-0000-0000-000039000000}"/>
    <cellStyle name="Normal 10" xfId="76" xr:uid="{00000000-0005-0000-0000-00003A000000}"/>
    <cellStyle name="Normal 2" xfId="3" xr:uid="{00000000-0005-0000-0000-00003B000000}"/>
    <cellStyle name="Normal 2 2" xfId="22" xr:uid="{00000000-0005-0000-0000-00003C000000}"/>
    <cellStyle name="Normal 2 2 2" xfId="23" xr:uid="{00000000-0005-0000-0000-00003D000000}"/>
    <cellStyle name="Normal 2 2 38" xfId="9" xr:uid="{00000000-0005-0000-0000-00003E000000}"/>
    <cellStyle name="Normal 2 3" xfId="24" xr:uid="{00000000-0005-0000-0000-00003F000000}"/>
    <cellStyle name="Normal 3" xfId="25" xr:uid="{00000000-0005-0000-0000-000040000000}"/>
    <cellStyle name="Normal 3 2" xfId="26" xr:uid="{00000000-0005-0000-0000-000041000000}"/>
    <cellStyle name="Normal 4" xfId="27" xr:uid="{00000000-0005-0000-0000-000042000000}"/>
    <cellStyle name="Normal 4 2 2" xfId="28" xr:uid="{00000000-0005-0000-0000-000043000000}"/>
    <cellStyle name="Normal 4 2 2 10" xfId="2" xr:uid="{00000000-0005-0000-0000-000044000000}"/>
    <cellStyle name="Normal 5" xfId="29" xr:uid="{00000000-0005-0000-0000-000045000000}"/>
    <cellStyle name="Normal 6" xfId="30" xr:uid="{00000000-0005-0000-0000-000046000000}"/>
    <cellStyle name="Normal 7" xfId="31" xr:uid="{00000000-0005-0000-0000-000047000000}"/>
    <cellStyle name="Normal 8" xfId="33" xr:uid="{00000000-0005-0000-0000-000048000000}"/>
    <cellStyle name="Normal 9" xfId="7" xr:uid="{00000000-0005-0000-0000-000049000000}"/>
    <cellStyle name="Normal 9 2" xfId="74" xr:uid="{00000000-0005-0000-0000-00004A000000}"/>
    <cellStyle name="Note" xfId="12" builtinId="10" customBuiltin="1"/>
    <cellStyle name="Output 2" xfId="43" xr:uid="{00000000-0005-0000-0000-00004C000000}"/>
    <cellStyle name="Percent" xfId="6" builtinId="5"/>
    <cellStyle name="Percent 2" xfId="32" xr:uid="{00000000-0005-0000-0000-00004E000000}"/>
    <cellStyle name="Title" xfId="11" builtinId="15" customBuiltin="1"/>
    <cellStyle name="Total 2" xfId="49" xr:uid="{00000000-0005-0000-0000-000050000000}"/>
    <cellStyle name="Warning Text 2" xfId="47" xr:uid="{00000000-0005-0000-0000-00005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FZ83"/>
  <sheetViews>
    <sheetView tabSelected="1" view="pageBreakPreview" zoomScaleNormal="100" zoomScaleSheetLayoutView="100" workbookViewId="0">
      <pane xSplit="1" ySplit="5" topLeftCell="B6" activePane="bottomRight" state="frozen"/>
      <selection activeCell="N52" sqref="N52"/>
      <selection pane="topRight" activeCell="N52" sqref="N52"/>
      <selection pane="bottomLeft" activeCell="N52" sqref="N52"/>
      <selection pane="bottomRight" activeCell="Q9" sqref="Q9"/>
    </sheetView>
  </sheetViews>
  <sheetFormatPr defaultRowHeight="12" x14ac:dyDescent="0.2"/>
  <cols>
    <col min="1" max="1" width="14.28515625" style="3" customWidth="1"/>
    <col min="2" max="2" width="9.7109375" style="24" customWidth="1"/>
    <col min="3" max="3" width="10.140625" style="24" customWidth="1"/>
    <col min="4" max="4" width="9.7109375" style="24" bestFit="1" customWidth="1"/>
    <col min="5" max="5" width="10.5703125" style="24" customWidth="1"/>
    <col min="6" max="6" width="11.7109375" style="24" customWidth="1"/>
    <col min="7" max="7" width="1.140625" style="3" customWidth="1"/>
    <col min="8" max="8" width="9.28515625" style="3" customWidth="1"/>
    <col min="9" max="9" width="10.28515625" style="3" customWidth="1"/>
    <col min="10" max="10" width="8.85546875" style="3" customWidth="1"/>
    <col min="11" max="11" width="10.5703125" style="3" customWidth="1"/>
    <col min="12" max="12" width="10.85546875" style="3" customWidth="1"/>
    <col min="13" max="13" width="11" style="3" bestFit="1" customWidth="1"/>
    <col min="14" max="15" width="11.28515625" style="3" bestFit="1" customWidth="1"/>
    <col min="16" max="16" width="12.7109375" style="3" bestFit="1" customWidth="1"/>
    <col min="17" max="17" width="12.5703125" style="3" bestFit="1" customWidth="1"/>
    <col min="18" max="18" width="11" style="3" bestFit="1" customWidth="1"/>
    <col min="19" max="197" width="9.140625" style="3"/>
    <col min="198" max="198" width="13.5703125" style="3" customWidth="1"/>
    <col min="199" max="199" width="9.7109375" style="3" customWidth="1"/>
    <col min="200" max="200" width="10.140625" style="3" customWidth="1"/>
    <col min="201" max="201" width="9.28515625" style="3" customWidth="1"/>
    <col min="202" max="202" width="10.5703125" style="3" customWidth="1"/>
    <col min="203" max="203" width="11.7109375" style="3" customWidth="1"/>
    <col min="204" max="204" width="1.140625" style="3" customWidth="1"/>
    <col min="205" max="205" width="9.28515625" style="3" customWidth="1"/>
    <col min="206" max="206" width="10.28515625" style="3" customWidth="1"/>
    <col min="207" max="207" width="8.85546875" style="3" customWidth="1"/>
    <col min="208" max="208" width="10.5703125" style="3" customWidth="1"/>
    <col min="209" max="209" width="10.85546875" style="3" customWidth="1"/>
    <col min="210" max="210" width="12" style="3" bestFit="1" customWidth="1"/>
    <col min="211" max="212" width="11" style="3" bestFit="1" customWidth="1"/>
    <col min="213" max="213" width="11.140625" style="3" bestFit="1" customWidth="1"/>
    <col min="214" max="214" width="10.140625" style="3" bestFit="1" customWidth="1"/>
    <col min="215" max="453" width="9.140625" style="3"/>
    <col min="454" max="454" width="13.5703125" style="3" customWidth="1"/>
    <col min="455" max="455" width="9.7109375" style="3" customWidth="1"/>
    <col min="456" max="456" width="10.140625" style="3" customWidth="1"/>
    <col min="457" max="457" width="9.28515625" style="3" customWidth="1"/>
    <col min="458" max="458" width="10.5703125" style="3" customWidth="1"/>
    <col min="459" max="459" width="11.7109375" style="3" customWidth="1"/>
    <col min="460" max="460" width="1.140625" style="3" customWidth="1"/>
    <col min="461" max="461" width="9.28515625" style="3" customWidth="1"/>
    <col min="462" max="462" width="10.28515625" style="3" customWidth="1"/>
    <col min="463" max="463" width="8.85546875" style="3" customWidth="1"/>
    <col min="464" max="464" width="10.5703125" style="3" customWidth="1"/>
    <col min="465" max="465" width="10.85546875" style="3" customWidth="1"/>
    <col min="466" max="466" width="12" style="3" bestFit="1" customWidth="1"/>
    <col min="467" max="468" width="11" style="3" bestFit="1" customWidth="1"/>
    <col min="469" max="469" width="11.140625" style="3" bestFit="1" customWidth="1"/>
    <col min="470" max="470" width="10.140625" style="3" bestFit="1" customWidth="1"/>
    <col min="471" max="709" width="9.140625" style="3"/>
    <col min="710" max="710" width="13.5703125" style="3" customWidth="1"/>
    <col min="711" max="711" width="9.7109375" style="3" customWidth="1"/>
    <col min="712" max="712" width="10.140625" style="3" customWidth="1"/>
    <col min="713" max="713" width="9.28515625" style="3" customWidth="1"/>
    <col min="714" max="714" width="10.5703125" style="3" customWidth="1"/>
    <col min="715" max="715" width="11.7109375" style="3" customWidth="1"/>
    <col min="716" max="716" width="1.140625" style="3" customWidth="1"/>
    <col min="717" max="717" width="9.28515625" style="3" customWidth="1"/>
    <col min="718" max="718" width="10.28515625" style="3" customWidth="1"/>
    <col min="719" max="719" width="8.85546875" style="3" customWidth="1"/>
    <col min="720" max="720" width="10.5703125" style="3" customWidth="1"/>
    <col min="721" max="721" width="10.85546875" style="3" customWidth="1"/>
    <col min="722" max="722" width="12" style="3" bestFit="1" customWidth="1"/>
    <col min="723" max="724" width="11" style="3" bestFit="1" customWidth="1"/>
    <col min="725" max="725" width="11.140625" style="3" bestFit="1" customWidth="1"/>
    <col min="726" max="726" width="10.140625" style="3" bestFit="1" customWidth="1"/>
    <col min="727" max="965" width="9.140625" style="3"/>
    <col min="966" max="966" width="13.5703125" style="3" customWidth="1"/>
    <col min="967" max="967" width="9.7109375" style="3" customWidth="1"/>
    <col min="968" max="968" width="10.140625" style="3" customWidth="1"/>
    <col min="969" max="969" width="9.28515625" style="3" customWidth="1"/>
    <col min="970" max="970" width="10.5703125" style="3" customWidth="1"/>
    <col min="971" max="971" width="11.7109375" style="3" customWidth="1"/>
    <col min="972" max="972" width="1.140625" style="3" customWidth="1"/>
    <col min="973" max="973" width="9.28515625" style="3" customWidth="1"/>
    <col min="974" max="974" width="10.28515625" style="3" customWidth="1"/>
    <col min="975" max="975" width="8.85546875" style="3" customWidth="1"/>
    <col min="976" max="976" width="10.5703125" style="3" customWidth="1"/>
    <col min="977" max="977" width="10.85546875" style="3" customWidth="1"/>
    <col min="978" max="978" width="12" style="3" bestFit="1" customWidth="1"/>
    <col min="979" max="980" width="11" style="3" bestFit="1" customWidth="1"/>
    <col min="981" max="981" width="11.140625" style="3" bestFit="1" customWidth="1"/>
    <col min="982" max="982" width="10.140625" style="3" bestFit="1" customWidth="1"/>
    <col min="983" max="1221" width="9.140625" style="3"/>
    <col min="1222" max="1222" width="13.5703125" style="3" customWidth="1"/>
    <col min="1223" max="1223" width="9.7109375" style="3" customWidth="1"/>
    <col min="1224" max="1224" width="10.140625" style="3" customWidth="1"/>
    <col min="1225" max="1225" width="9.28515625" style="3" customWidth="1"/>
    <col min="1226" max="1226" width="10.5703125" style="3" customWidth="1"/>
    <col min="1227" max="1227" width="11.7109375" style="3" customWidth="1"/>
    <col min="1228" max="1228" width="1.140625" style="3" customWidth="1"/>
    <col min="1229" max="1229" width="9.28515625" style="3" customWidth="1"/>
    <col min="1230" max="1230" width="10.28515625" style="3" customWidth="1"/>
    <col min="1231" max="1231" width="8.85546875" style="3" customWidth="1"/>
    <col min="1232" max="1232" width="10.5703125" style="3" customWidth="1"/>
    <col min="1233" max="1233" width="10.85546875" style="3" customWidth="1"/>
    <col min="1234" max="1234" width="12" style="3" bestFit="1" customWidth="1"/>
    <col min="1235" max="1236" width="11" style="3" bestFit="1" customWidth="1"/>
    <col min="1237" max="1237" width="11.140625" style="3" bestFit="1" customWidth="1"/>
    <col min="1238" max="1238" width="10.140625" style="3" bestFit="1" customWidth="1"/>
    <col min="1239" max="1477" width="9.140625" style="3"/>
    <col min="1478" max="1478" width="13.5703125" style="3" customWidth="1"/>
    <col min="1479" max="1479" width="9.7109375" style="3" customWidth="1"/>
    <col min="1480" max="1480" width="10.140625" style="3" customWidth="1"/>
    <col min="1481" max="1481" width="9.28515625" style="3" customWidth="1"/>
    <col min="1482" max="1482" width="10.5703125" style="3" customWidth="1"/>
    <col min="1483" max="1483" width="11.7109375" style="3" customWidth="1"/>
    <col min="1484" max="1484" width="1.140625" style="3" customWidth="1"/>
    <col min="1485" max="1485" width="9.28515625" style="3" customWidth="1"/>
    <col min="1486" max="1486" width="10.28515625" style="3" customWidth="1"/>
    <col min="1487" max="1487" width="8.85546875" style="3" customWidth="1"/>
    <col min="1488" max="1488" width="10.5703125" style="3" customWidth="1"/>
    <col min="1489" max="1489" width="10.85546875" style="3" customWidth="1"/>
    <col min="1490" max="1490" width="12" style="3" bestFit="1" customWidth="1"/>
    <col min="1491" max="1492" width="11" style="3" bestFit="1" customWidth="1"/>
    <col min="1493" max="1493" width="11.140625" style="3" bestFit="1" customWidth="1"/>
    <col min="1494" max="1494" width="10.140625" style="3" bestFit="1" customWidth="1"/>
    <col min="1495" max="1733" width="9.140625" style="3"/>
    <col min="1734" max="1734" width="13.5703125" style="3" customWidth="1"/>
    <col min="1735" max="1735" width="9.7109375" style="3" customWidth="1"/>
    <col min="1736" max="1736" width="10.140625" style="3" customWidth="1"/>
    <col min="1737" max="1737" width="9.28515625" style="3" customWidth="1"/>
    <col min="1738" max="1738" width="10.5703125" style="3" customWidth="1"/>
    <col min="1739" max="1739" width="11.7109375" style="3" customWidth="1"/>
    <col min="1740" max="1740" width="1.140625" style="3" customWidth="1"/>
    <col min="1741" max="1741" width="9.28515625" style="3" customWidth="1"/>
    <col min="1742" max="1742" width="10.28515625" style="3" customWidth="1"/>
    <col min="1743" max="1743" width="8.85546875" style="3" customWidth="1"/>
    <col min="1744" max="1744" width="10.5703125" style="3" customWidth="1"/>
    <col min="1745" max="1745" width="10.85546875" style="3" customWidth="1"/>
    <col min="1746" max="1746" width="12" style="3" bestFit="1" customWidth="1"/>
    <col min="1747" max="1748" width="11" style="3" bestFit="1" customWidth="1"/>
    <col min="1749" max="1749" width="11.140625" style="3" bestFit="1" customWidth="1"/>
    <col min="1750" max="1750" width="10.140625" style="3" bestFit="1" customWidth="1"/>
    <col min="1751" max="1989" width="9.140625" style="3"/>
    <col min="1990" max="1990" width="13.5703125" style="3" customWidth="1"/>
    <col min="1991" max="1991" width="9.7109375" style="3" customWidth="1"/>
    <col min="1992" max="1992" width="10.140625" style="3" customWidth="1"/>
    <col min="1993" max="1993" width="9.28515625" style="3" customWidth="1"/>
    <col min="1994" max="1994" width="10.5703125" style="3" customWidth="1"/>
    <col min="1995" max="1995" width="11.7109375" style="3" customWidth="1"/>
    <col min="1996" max="1996" width="1.140625" style="3" customWidth="1"/>
    <col min="1997" max="1997" width="9.28515625" style="3" customWidth="1"/>
    <col min="1998" max="1998" width="10.28515625" style="3" customWidth="1"/>
    <col min="1999" max="1999" width="8.85546875" style="3" customWidth="1"/>
    <col min="2000" max="2000" width="10.5703125" style="3" customWidth="1"/>
    <col min="2001" max="2001" width="10.85546875" style="3" customWidth="1"/>
    <col min="2002" max="2002" width="12" style="3" bestFit="1" customWidth="1"/>
    <col min="2003" max="2004" width="11" style="3" bestFit="1" customWidth="1"/>
    <col min="2005" max="2005" width="11.140625" style="3" bestFit="1" customWidth="1"/>
    <col min="2006" max="2006" width="10.140625" style="3" bestFit="1" customWidth="1"/>
    <col min="2007" max="2245" width="9.140625" style="3"/>
    <col min="2246" max="2246" width="13.5703125" style="3" customWidth="1"/>
    <col min="2247" max="2247" width="9.7109375" style="3" customWidth="1"/>
    <col min="2248" max="2248" width="10.140625" style="3" customWidth="1"/>
    <col min="2249" max="2249" width="9.28515625" style="3" customWidth="1"/>
    <col min="2250" max="2250" width="10.5703125" style="3" customWidth="1"/>
    <col min="2251" max="2251" width="11.7109375" style="3" customWidth="1"/>
    <col min="2252" max="2252" width="1.140625" style="3" customWidth="1"/>
    <col min="2253" max="2253" width="9.28515625" style="3" customWidth="1"/>
    <col min="2254" max="2254" width="10.28515625" style="3" customWidth="1"/>
    <col min="2255" max="2255" width="8.85546875" style="3" customWidth="1"/>
    <col min="2256" max="2256" width="10.5703125" style="3" customWidth="1"/>
    <col min="2257" max="2257" width="10.85546875" style="3" customWidth="1"/>
    <col min="2258" max="2258" width="12" style="3" bestFit="1" customWidth="1"/>
    <col min="2259" max="2260" width="11" style="3" bestFit="1" customWidth="1"/>
    <col min="2261" max="2261" width="11.140625" style="3" bestFit="1" customWidth="1"/>
    <col min="2262" max="2262" width="10.140625" style="3" bestFit="1" customWidth="1"/>
    <col min="2263" max="2501" width="9.140625" style="3"/>
    <col min="2502" max="2502" width="13.5703125" style="3" customWidth="1"/>
    <col min="2503" max="2503" width="9.7109375" style="3" customWidth="1"/>
    <col min="2504" max="2504" width="10.140625" style="3" customWidth="1"/>
    <col min="2505" max="2505" width="9.28515625" style="3" customWidth="1"/>
    <col min="2506" max="2506" width="10.5703125" style="3" customWidth="1"/>
    <col min="2507" max="2507" width="11.7109375" style="3" customWidth="1"/>
    <col min="2508" max="2508" width="1.140625" style="3" customWidth="1"/>
    <col min="2509" max="2509" width="9.28515625" style="3" customWidth="1"/>
    <col min="2510" max="2510" width="10.28515625" style="3" customWidth="1"/>
    <col min="2511" max="2511" width="8.85546875" style="3" customWidth="1"/>
    <col min="2512" max="2512" width="10.5703125" style="3" customWidth="1"/>
    <col min="2513" max="2513" width="10.85546875" style="3" customWidth="1"/>
    <col min="2514" max="2514" width="12" style="3" bestFit="1" customWidth="1"/>
    <col min="2515" max="2516" width="11" style="3" bestFit="1" customWidth="1"/>
    <col min="2517" max="2517" width="11.140625" style="3" bestFit="1" customWidth="1"/>
    <col min="2518" max="2518" width="10.140625" style="3" bestFit="1" customWidth="1"/>
    <col min="2519" max="2757" width="9.140625" style="3"/>
    <col min="2758" max="2758" width="13.5703125" style="3" customWidth="1"/>
    <col min="2759" max="2759" width="9.7109375" style="3" customWidth="1"/>
    <col min="2760" max="2760" width="10.140625" style="3" customWidth="1"/>
    <col min="2761" max="2761" width="9.28515625" style="3" customWidth="1"/>
    <col min="2762" max="2762" width="10.5703125" style="3" customWidth="1"/>
    <col min="2763" max="2763" width="11.7109375" style="3" customWidth="1"/>
    <col min="2764" max="2764" width="1.140625" style="3" customWidth="1"/>
    <col min="2765" max="2765" width="9.28515625" style="3" customWidth="1"/>
    <col min="2766" max="2766" width="10.28515625" style="3" customWidth="1"/>
    <col min="2767" max="2767" width="8.85546875" style="3" customWidth="1"/>
    <col min="2768" max="2768" width="10.5703125" style="3" customWidth="1"/>
    <col min="2769" max="2769" width="10.85546875" style="3" customWidth="1"/>
    <col min="2770" max="2770" width="12" style="3" bestFit="1" customWidth="1"/>
    <col min="2771" max="2772" width="11" style="3" bestFit="1" customWidth="1"/>
    <col min="2773" max="2773" width="11.140625" style="3" bestFit="1" customWidth="1"/>
    <col min="2774" max="2774" width="10.140625" style="3" bestFit="1" customWidth="1"/>
    <col min="2775" max="3013" width="9.140625" style="3"/>
    <col min="3014" max="3014" width="13.5703125" style="3" customWidth="1"/>
    <col min="3015" max="3015" width="9.7109375" style="3" customWidth="1"/>
    <col min="3016" max="3016" width="10.140625" style="3" customWidth="1"/>
    <col min="3017" max="3017" width="9.28515625" style="3" customWidth="1"/>
    <col min="3018" max="3018" width="10.5703125" style="3" customWidth="1"/>
    <col min="3019" max="3019" width="11.7109375" style="3" customWidth="1"/>
    <col min="3020" max="3020" width="1.140625" style="3" customWidth="1"/>
    <col min="3021" max="3021" width="9.28515625" style="3" customWidth="1"/>
    <col min="3022" max="3022" width="10.28515625" style="3" customWidth="1"/>
    <col min="3023" max="3023" width="8.85546875" style="3" customWidth="1"/>
    <col min="3024" max="3024" width="10.5703125" style="3" customWidth="1"/>
    <col min="3025" max="3025" width="10.85546875" style="3" customWidth="1"/>
    <col min="3026" max="3026" width="12" style="3" bestFit="1" customWidth="1"/>
    <col min="3027" max="3028" width="11" style="3" bestFit="1" customWidth="1"/>
    <col min="3029" max="3029" width="11.140625" style="3" bestFit="1" customWidth="1"/>
    <col min="3030" max="3030" width="10.140625" style="3" bestFit="1" customWidth="1"/>
    <col min="3031" max="3269" width="9.140625" style="3"/>
    <col min="3270" max="3270" width="13.5703125" style="3" customWidth="1"/>
    <col min="3271" max="3271" width="9.7109375" style="3" customWidth="1"/>
    <col min="3272" max="3272" width="10.140625" style="3" customWidth="1"/>
    <col min="3273" max="3273" width="9.28515625" style="3" customWidth="1"/>
    <col min="3274" max="3274" width="10.5703125" style="3" customWidth="1"/>
    <col min="3275" max="3275" width="11.7109375" style="3" customWidth="1"/>
    <col min="3276" max="3276" width="1.140625" style="3" customWidth="1"/>
    <col min="3277" max="3277" width="9.28515625" style="3" customWidth="1"/>
    <col min="3278" max="3278" width="10.28515625" style="3" customWidth="1"/>
    <col min="3279" max="3279" width="8.85546875" style="3" customWidth="1"/>
    <col min="3280" max="3280" width="10.5703125" style="3" customWidth="1"/>
    <col min="3281" max="3281" width="10.85546875" style="3" customWidth="1"/>
    <col min="3282" max="3282" width="12" style="3" bestFit="1" customWidth="1"/>
    <col min="3283" max="3284" width="11" style="3" bestFit="1" customWidth="1"/>
    <col min="3285" max="3285" width="11.140625" style="3" bestFit="1" customWidth="1"/>
    <col min="3286" max="3286" width="10.140625" style="3" bestFit="1" customWidth="1"/>
    <col min="3287" max="3525" width="9.140625" style="3"/>
    <col min="3526" max="3526" width="13.5703125" style="3" customWidth="1"/>
    <col min="3527" max="3527" width="9.7109375" style="3" customWidth="1"/>
    <col min="3528" max="3528" width="10.140625" style="3" customWidth="1"/>
    <col min="3529" max="3529" width="9.28515625" style="3" customWidth="1"/>
    <col min="3530" max="3530" width="10.5703125" style="3" customWidth="1"/>
    <col min="3531" max="3531" width="11.7109375" style="3" customWidth="1"/>
    <col min="3532" max="3532" width="1.140625" style="3" customWidth="1"/>
    <col min="3533" max="3533" width="9.28515625" style="3" customWidth="1"/>
    <col min="3534" max="3534" width="10.28515625" style="3" customWidth="1"/>
    <col min="3535" max="3535" width="8.85546875" style="3" customWidth="1"/>
    <col min="3536" max="3536" width="10.5703125" style="3" customWidth="1"/>
    <col min="3537" max="3537" width="10.85546875" style="3" customWidth="1"/>
    <col min="3538" max="3538" width="12" style="3" bestFit="1" customWidth="1"/>
    <col min="3539" max="3540" width="11" style="3" bestFit="1" customWidth="1"/>
    <col min="3541" max="3541" width="11.140625" style="3" bestFit="1" customWidth="1"/>
    <col min="3542" max="3542" width="10.140625" style="3" bestFit="1" customWidth="1"/>
    <col min="3543" max="3781" width="9.140625" style="3"/>
    <col min="3782" max="3782" width="13.5703125" style="3" customWidth="1"/>
    <col min="3783" max="3783" width="9.7109375" style="3" customWidth="1"/>
    <col min="3784" max="3784" width="10.140625" style="3" customWidth="1"/>
    <col min="3785" max="3785" width="9.28515625" style="3" customWidth="1"/>
    <col min="3786" max="3786" width="10.5703125" style="3" customWidth="1"/>
    <col min="3787" max="3787" width="11.7109375" style="3" customWidth="1"/>
    <col min="3788" max="3788" width="1.140625" style="3" customWidth="1"/>
    <col min="3789" max="3789" width="9.28515625" style="3" customWidth="1"/>
    <col min="3790" max="3790" width="10.28515625" style="3" customWidth="1"/>
    <col min="3791" max="3791" width="8.85546875" style="3" customWidth="1"/>
    <col min="3792" max="3792" width="10.5703125" style="3" customWidth="1"/>
    <col min="3793" max="3793" width="10.85546875" style="3" customWidth="1"/>
    <col min="3794" max="3794" width="12" style="3" bestFit="1" customWidth="1"/>
    <col min="3795" max="3796" width="11" style="3" bestFit="1" customWidth="1"/>
    <col min="3797" max="3797" width="11.140625" style="3" bestFit="1" customWidth="1"/>
    <col min="3798" max="3798" width="10.140625" style="3" bestFit="1" customWidth="1"/>
    <col min="3799" max="4037" width="9.140625" style="3"/>
    <col min="4038" max="4038" width="13.5703125" style="3" customWidth="1"/>
    <col min="4039" max="4039" width="9.7109375" style="3" customWidth="1"/>
    <col min="4040" max="4040" width="10.140625" style="3" customWidth="1"/>
    <col min="4041" max="4041" width="9.28515625" style="3" customWidth="1"/>
    <col min="4042" max="4042" width="10.5703125" style="3" customWidth="1"/>
    <col min="4043" max="4043" width="11.7109375" style="3" customWidth="1"/>
    <col min="4044" max="4044" width="1.140625" style="3" customWidth="1"/>
    <col min="4045" max="4045" width="9.28515625" style="3" customWidth="1"/>
    <col min="4046" max="4046" width="10.28515625" style="3" customWidth="1"/>
    <col min="4047" max="4047" width="8.85546875" style="3" customWidth="1"/>
    <col min="4048" max="4048" width="10.5703125" style="3" customWidth="1"/>
    <col min="4049" max="4049" width="10.85546875" style="3" customWidth="1"/>
    <col min="4050" max="4050" width="12" style="3" bestFit="1" customWidth="1"/>
    <col min="4051" max="4052" width="11" style="3" bestFit="1" customWidth="1"/>
    <col min="4053" max="4053" width="11.140625" style="3" bestFit="1" customWidth="1"/>
    <col min="4054" max="4054" width="10.140625" style="3" bestFit="1" customWidth="1"/>
    <col min="4055" max="4293" width="9.140625" style="3"/>
    <col min="4294" max="4294" width="13.5703125" style="3" customWidth="1"/>
    <col min="4295" max="4295" width="9.7109375" style="3" customWidth="1"/>
    <col min="4296" max="4296" width="10.140625" style="3" customWidth="1"/>
    <col min="4297" max="4297" width="9.28515625" style="3" customWidth="1"/>
    <col min="4298" max="4298" width="10.5703125" style="3" customWidth="1"/>
    <col min="4299" max="4299" width="11.7109375" style="3" customWidth="1"/>
    <col min="4300" max="4300" width="1.140625" style="3" customWidth="1"/>
    <col min="4301" max="4301" width="9.28515625" style="3" customWidth="1"/>
    <col min="4302" max="4302" width="10.28515625" style="3" customWidth="1"/>
    <col min="4303" max="4303" width="8.85546875" style="3" customWidth="1"/>
    <col min="4304" max="4304" width="10.5703125" style="3" customWidth="1"/>
    <col min="4305" max="4305" width="10.85546875" style="3" customWidth="1"/>
    <col min="4306" max="4306" width="12" style="3" bestFit="1" customWidth="1"/>
    <col min="4307" max="4308" width="11" style="3" bestFit="1" customWidth="1"/>
    <col min="4309" max="4309" width="11.140625" style="3" bestFit="1" customWidth="1"/>
    <col min="4310" max="4310" width="10.140625" style="3" bestFit="1" customWidth="1"/>
    <col min="4311" max="4549" width="9.140625" style="3"/>
    <col min="4550" max="4550" width="13.5703125" style="3" customWidth="1"/>
    <col min="4551" max="4551" width="9.7109375" style="3" customWidth="1"/>
    <col min="4552" max="4552" width="10.140625" style="3" customWidth="1"/>
    <col min="4553" max="4553" width="9.28515625" style="3" customWidth="1"/>
    <col min="4554" max="4554" width="10.5703125" style="3" customWidth="1"/>
    <col min="4555" max="4555" width="11.7109375" style="3" customWidth="1"/>
    <col min="4556" max="4556" width="1.140625" style="3" customWidth="1"/>
    <col min="4557" max="4557" width="9.28515625" style="3" customWidth="1"/>
    <col min="4558" max="4558" width="10.28515625" style="3" customWidth="1"/>
    <col min="4559" max="4559" width="8.85546875" style="3" customWidth="1"/>
    <col min="4560" max="4560" width="10.5703125" style="3" customWidth="1"/>
    <col min="4561" max="4561" width="10.85546875" style="3" customWidth="1"/>
    <col min="4562" max="4562" width="12" style="3" bestFit="1" customWidth="1"/>
    <col min="4563" max="4564" width="11" style="3" bestFit="1" customWidth="1"/>
    <col min="4565" max="4565" width="11.140625" style="3" bestFit="1" customWidth="1"/>
    <col min="4566" max="4566" width="10.140625" style="3" bestFit="1" customWidth="1"/>
    <col min="4567" max="4805" width="9.140625" style="3"/>
    <col min="4806" max="4806" width="13.5703125" style="3" customWidth="1"/>
    <col min="4807" max="4807" width="9.7109375" style="3" customWidth="1"/>
    <col min="4808" max="4808" width="10.140625" style="3" customWidth="1"/>
    <col min="4809" max="4809" width="9.28515625" style="3" customWidth="1"/>
    <col min="4810" max="4810" width="10.5703125" style="3" customWidth="1"/>
    <col min="4811" max="4811" width="11.7109375" style="3" customWidth="1"/>
    <col min="4812" max="4812" width="1.140625" style="3" customWidth="1"/>
    <col min="4813" max="4813" width="9.28515625" style="3" customWidth="1"/>
    <col min="4814" max="4814" width="10.28515625" style="3" customWidth="1"/>
    <col min="4815" max="4815" width="8.85546875" style="3" customWidth="1"/>
    <col min="4816" max="4816" width="10.5703125" style="3" customWidth="1"/>
    <col min="4817" max="4817" width="10.85546875" style="3" customWidth="1"/>
    <col min="4818" max="4818" width="12" style="3" bestFit="1" customWidth="1"/>
    <col min="4819" max="4820" width="11" style="3" bestFit="1" customWidth="1"/>
    <col min="4821" max="4821" width="11.140625" style="3" bestFit="1" customWidth="1"/>
    <col min="4822" max="4822" width="10.140625" style="3" bestFit="1" customWidth="1"/>
    <col min="4823" max="5061" width="9.140625" style="3"/>
    <col min="5062" max="5062" width="13.5703125" style="3" customWidth="1"/>
    <col min="5063" max="5063" width="9.7109375" style="3" customWidth="1"/>
    <col min="5064" max="5064" width="10.140625" style="3" customWidth="1"/>
    <col min="5065" max="5065" width="9.28515625" style="3" customWidth="1"/>
    <col min="5066" max="5066" width="10.5703125" style="3" customWidth="1"/>
    <col min="5067" max="5067" width="11.7109375" style="3" customWidth="1"/>
    <col min="5068" max="5068" width="1.140625" style="3" customWidth="1"/>
    <col min="5069" max="5069" width="9.28515625" style="3" customWidth="1"/>
    <col min="5070" max="5070" width="10.28515625" style="3" customWidth="1"/>
    <col min="5071" max="5071" width="8.85546875" style="3" customWidth="1"/>
    <col min="5072" max="5072" width="10.5703125" style="3" customWidth="1"/>
    <col min="5073" max="5073" width="10.85546875" style="3" customWidth="1"/>
    <col min="5074" max="5074" width="12" style="3" bestFit="1" customWidth="1"/>
    <col min="5075" max="5076" width="11" style="3" bestFit="1" customWidth="1"/>
    <col min="5077" max="5077" width="11.140625" style="3" bestFit="1" customWidth="1"/>
    <col min="5078" max="5078" width="10.140625" style="3" bestFit="1" customWidth="1"/>
    <col min="5079" max="5317" width="9.140625" style="3"/>
    <col min="5318" max="5318" width="13.5703125" style="3" customWidth="1"/>
    <col min="5319" max="5319" width="9.7109375" style="3" customWidth="1"/>
    <col min="5320" max="5320" width="10.140625" style="3" customWidth="1"/>
    <col min="5321" max="5321" width="9.28515625" style="3" customWidth="1"/>
    <col min="5322" max="5322" width="10.5703125" style="3" customWidth="1"/>
    <col min="5323" max="5323" width="11.7109375" style="3" customWidth="1"/>
    <col min="5324" max="5324" width="1.140625" style="3" customWidth="1"/>
    <col min="5325" max="5325" width="9.28515625" style="3" customWidth="1"/>
    <col min="5326" max="5326" width="10.28515625" style="3" customWidth="1"/>
    <col min="5327" max="5327" width="8.85546875" style="3" customWidth="1"/>
    <col min="5328" max="5328" width="10.5703125" style="3" customWidth="1"/>
    <col min="5329" max="5329" width="10.85546875" style="3" customWidth="1"/>
    <col min="5330" max="5330" width="12" style="3" bestFit="1" customWidth="1"/>
    <col min="5331" max="5332" width="11" style="3" bestFit="1" customWidth="1"/>
    <col min="5333" max="5333" width="11.140625" style="3" bestFit="1" customWidth="1"/>
    <col min="5334" max="5334" width="10.140625" style="3" bestFit="1" customWidth="1"/>
    <col min="5335" max="5573" width="9.140625" style="3"/>
    <col min="5574" max="5574" width="13.5703125" style="3" customWidth="1"/>
    <col min="5575" max="5575" width="9.7109375" style="3" customWidth="1"/>
    <col min="5576" max="5576" width="10.140625" style="3" customWidth="1"/>
    <col min="5577" max="5577" width="9.28515625" style="3" customWidth="1"/>
    <col min="5578" max="5578" width="10.5703125" style="3" customWidth="1"/>
    <col min="5579" max="5579" width="11.7109375" style="3" customWidth="1"/>
    <col min="5580" max="5580" width="1.140625" style="3" customWidth="1"/>
    <col min="5581" max="5581" width="9.28515625" style="3" customWidth="1"/>
    <col min="5582" max="5582" width="10.28515625" style="3" customWidth="1"/>
    <col min="5583" max="5583" width="8.85546875" style="3" customWidth="1"/>
    <col min="5584" max="5584" width="10.5703125" style="3" customWidth="1"/>
    <col min="5585" max="5585" width="10.85546875" style="3" customWidth="1"/>
    <col min="5586" max="5586" width="12" style="3" bestFit="1" customWidth="1"/>
    <col min="5587" max="5588" width="11" style="3" bestFit="1" customWidth="1"/>
    <col min="5589" max="5589" width="11.140625" style="3" bestFit="1" customWidth="1"/>
    <col min="5590" max="5590" width="10.140625" style="3" bestFit="1" customWidth="1"/>
    <col min="5591" max="5829" width="9.140625" style="3"/>
    <col min="5830" max="5830" width="13.5703125" style="3" customWidth="1"/>
    <col min="5831" max="5831" width="9.7109375" style="3" customWidth="1"/>
    <col min="5832" max="5832" width="10.140625" style="3" customWidth="1"/>
    <col min="5833" max="5833" width="9.28515625" style="3" customWidth="1"/>
    <col min="5834" max="5834" width="10.5703125" style="3" customWidth="1"/>
    <col min="5835" max="5835" width="11.7109375" style="3" customWidth="1"/>
    <col min="5836" max="5836" width="1.140625" style="3" customWidth="1"/>
    <col min="5837" max="5837" width="9.28515625" style="3" customWidth="1"/>
    <col min="5838" max="5838" width="10.28515625" style="3" customWidth="1"/>
    <col min="5839" max="5839" width="8.85546875" style="3" customWidth="1"/>
    <col min="5840" max="5840" width="10.5703125" style="3" customWidth="1"/>
    <col min="5841" max="5841" width="10.85546875" style="3" customWidth="1"/>
    <col min="5842" max="5842" width="12" style="3" bestFit="1" customWidth="1"/>
    <col min="5843" max="5844" width="11" style="3" bestFit="1" customWidth="1"/>
    <col min="5845" max="5845" width="11.140625" style="3" bestFit="1" customWidth="1"/>
    <col min="5846" max="5846" width="10.140625" style="3" bestFit="1" customWidth="1"/>
    <col min="5847" max="6085" width="9.140625" style="3"/>
    <col min="6086" max="6086" width="13.5703125" style="3" customWidth="1"/>
    <col min="6087" max="6087" width="9.7109375" style="3" customWidth="1"/>
    <col min="6088" max="6088" width="10.140625" style="3" customWidth="1"/>
    <col min="6089" max="6089" width="9.28515625" style="3" customWidth="1"/>
    <col min="6090" max="6090" width="10.5703125" style="3" customWidth="1"/>
    <col min="6091" max="6091" width="11.7109375" style="3" customWidth="1"/>
    <col min="6092" max="6092" width="1.140625" style="3" customWidth="1"/>
    <col min="6093" max="6093" width="9.28515625" style="3" customWidth="1"/>
    <col min="6094" max="6094" width="10.28515625" style="3" customWidth="1"/>
    <col min="6095" max="6095" width="8.85546875" style="3" customWidth="1"/>
    <col min="6096" max="6096" width="10.5703125" style="3" customWidth="1"/>
    <col min="6097" max="6097" width="10.85546875" style="3" customWidth="1"/>
    <col min="6098" max="6098" width="12" style="3" bestFit="1" customWidth="1"/>
    <col min="6099" max="6100" width="11" style="3" bestFit="1" customWidth="1"/>
    <col min="6101" max="6101" width="11.140625" style="3" bestFit="1" customWidth="1"/>
    <col min="6102" max="6102" width="10.140625" style="3" bestFit="1" customWidth="1"/>
    <col min="6103" max="6341" width="9.140625" style="3"/>
    <col min="6342" max="6342" width="13.5703125" style="3" customWidth="1"/>
    <col min="6343" max="6343" width="9.7109375" style="3" customWidth="1"/>
    <col min="6344" max="6344" width="10.140625" style="3" customWidth="1"/>
    <col min="6345" max="6345" width="9.28515625" style="3" customWidth="1"/>
    <col min="6346" max="6346" width="10.5703125" style="3" customWidth="1"/>
    <col min="6347" max="6347" width="11.7109375" style="3" customWidth="1"/>
    <col min="6348" max="6348" width="1.140625" style="3" customWidth="1"/>
    <col min="6349" max="6349" width="9.28515625" style="3" customWidth="1"/>
    <col min="6350" max="6350" width="10.28515625" style="3" customWidth="1"/>
    <col min="6351" max="6351" width="8.85546875" style="3" customWidth="1"/>
    <col min="6352" max="6352" width="10.5703125" style="3" customWidth="1"/>
    <col min="6353" max="6353" width="10.85546875" style="3" customWidth="1"/>
    <col min="6354" max="6354" width="12" style="3" bestFit="1" customWidth="1"/>
    <col min="6355" max="6356" width="11" style="3" bestFit="1" customWidth="1"/>
    <col min="6357" max="6357" width="11.140625" style="3" bestFit="1" customWidth="1"/>
    <col min="6358" max="6358" width="10.140625" style="3" bestFit="1" customWidth="1"/>
    <col min="6359" max="6597" width="9.140625" style="3"/>
    <col min="6598" max="6598" width="13.5703125" style="3" customWidth="1"/>
    <col min="6599" max="6599" width="9.7109375" style="3" customWidth="1"/>
    <col min="6600" max="6600" width="10.140625" style="3" customWidth="1"/>
    <col min="6601" max="6601" width="9.28515625" style="3" customWidth="1"/>
    <col min="6602" max="6602" width="10.5703125" style="3" customWidth="1"/>
    <col min="6603" max="6603" width="11.7109375" style="3" customWidth="1"/>
    <col min="6604" max="6604" width="1.140625" style="3" customWidth="1"/>
    <col min="6605" max="6605" width="9.28515625" style="3" customWidth="1"/>
    <col min="6606" max="6606" width="10.28515625" style="3" customWidth="1"/>
    <col min="6607" max="6607" width="8.85546875" style="3" customWidth="1"/>
    <col min="6608" max="6608" width="10.5703125" style="3" customWidth="1"/>
    <col min="6609" max="6609" width="10.85546875" style="3" customWidth="1"/>
    <col min="6610" max="6610" width="12" style="3" bestFit="1" customWidth="1"/>
    <col min="6611" max="6612" width="11" style="3" bestFit="1" customWidth="1"/>
    <col min="6613" max="6613" width="11.140625" style="3" bestFit="1" customWidth="1"/>
    <col min="6614" max="6614" width="10.140625" style="3" bestFit="1" customWidth="1"/>
    <col min="6615" max="6853" width="9.140625" style="3"/>
    <col min="6854" max="6854" width="13.5703125" style="3" customWidth="1"/>
    <col min="6855" max="6855" width="9.7109375" style="3" customWidth="1"/>
    <col min="6856" max="6856" width="10.140625" style="3" customWidth="1"/>
    <col min="6857" max="6857" width="9.28515625" style="3" customWidth="1"/>
    <col min="6858" max="6858" width="10.5703125" style="3" customWidth="1"/>
    <col min="6859" max="6859" width="11.7109375" style="3" customWidth="1"/>
    <col min="6860" max="6860" width="1.140625" style="3" customWidth="1"/>
    <col min="6861" max="6861" width="9.28515625" style="3" customWidth="1"/>
    <col min="6862" max="6862" width="10.28515625" style="3" customWidth="1"/>
    <col min="6863" max="6863" width="8.85546875" style="3" customWidth="1"/>
    <col min="6864" max="6864" width="10.5703125" style="3" customWidth="1"/>
    <col min="6865" max="6865" width="10.85546875" style="3" customWidth="1"/>
    <col min="6866" max="6866" width="12" style="3" bestFit="1" customWidth="1"/>
    <col min="6867" max="6868" width="11" style="3" bestFit="1" customWidth="1"/>
    <col min="6869" max="6869" width="11.140625" style="3" bestFit="1" customWidth="1"/>
    <col min="6870" max="6870" width="10.140625" style="3" bestFit="1" customWidth="1"/>
    <col min="6871" max="7109" width="9.140625" style="3"/>
    <col min="7110" max="7110" width="13.5703125" style="3" customWidth="1"/>
    <col min="7111" max="7111" width="9.7109375" style="3" customWidth="1"/>
    <col min="7112" max="7112" width="10.140625" style="3" customWidth="1"/>
    <col min="7113" max="7113" width="9.28515625" style="3" customWidth="1"/>
    <col min="7114" max="7114" width="10.5703125" style="3" customWidth="1"/>
    <col min="7115" max="7115" width="11.7109375" style="3" customWidth="1"/>
    <col min="7116" max="7116" width="1.140625" style="3" customWidth="1"/>
    <col min="7117" max="7117" width="9.28515625" style="3" customWidth="1"/>
    <col min="7118" max="7118" width="10.28515625" style="3" customWidth="1"/>
    <col min="7119" max="7119" width="8.85546875" style="3" customWidth="1"/>
    <col min="7120" max="7120" width="10.5703125" style="3" customWidth="1"/>
    <col min="7121" max="7121" width="10.85546875" style="3" customWidth="1"/>
    <col min="7122" max="7122" width="12" style="3" bestFit="1" customWidth="1"/>
    <col min="7123" max="7124" width="11" style="3" bestFit="1" customWidth="1"/>
    <col min="7125" max="7125" width="11.140625" style="3" bestFit="1" customWidth="1"/>
    <col min="7126" max="7126" width="10.140625" style="3" bestFit="1" customWidth="1"/>
    <col min="7127" max="7365" width="9.140625" style="3"/>
    <col min="7366" max="7366" width="13.5703125" style="3" customWidth="1"/>
    <col min="7367" max="7367" width="9.7109375" style="3" customWidth="1"/>
    <col min="7368" max="7368" width="10.140625" style="3" customWidth="1"/>
    <col min="7369" max="7369" width="9.28515625" style="3" customWidth="1"/>
    <col min="7370" max="7370" width="10.5703125" style="3" customWidth="1"/>
    <col min="7371" max="7371" width="11.7109375" style="3" customWidth="1"/>
    <col min="7372" max="7372" width="1.140625" style="3" customWidth="1"/>
    <col min="7373" max="7373" width="9.28515625" style="3" customWidth="1"/>
    <col min="7374" max="7374" width="10.28515625" style="3" customWidth="1"/>
    <col min="7375" max="7375" width="8.85546875" style="3" customWidth="1"/>
    <col min="7376" max="7376" width="10.5703125" style="3" customWidth="1"/>
    <col min="7377" max="7377" width="10.85546875" style="3" customWidth="1"/>
    <col min="7378" max="7378" width="12" style="3" bestFit="1" customWidth="1"/>
    <col min="7379" max="7380" width="11" style="3" bestFit="1" customWidth="1"/>
    <col min="7381" max="7381" width="11.140625" style="3" bestFit="1" customWidth="1"/>
    <col min="7382" max="7382" width="10.140625" style="3" bestFit="1" customWidth="1"/>
    <col min="7383" max="7621" width="9.140625" style="3"/>
    <col min="7622" max="7622" width="13.5703125" style="3" customWidth="1"/>
    <col min="7623" max="7623" width="9.7109375" style="3" customWidth="1"/>
    <col min="7624" max="7624" width="10.140625" style="3" customWidth="1"/>
    <col min="7625" max="7625" width="9.28515625" style="3" customWidth="1"/>
    <col min="7626" max="7626" width="10.5703125" style="3" customWidth="1"/>
    <col min="7627" max="7627" width="11.7109375" style="3" customWidth="1"/>
    <col min="7628" max="7628" width="1.140625" style="3" customWidth="1"/>
    <col min="7629" max="7629" width="9.28515625" style="3" customWidth="1"/>
    <col min="7630" max="7630" width="10.28515625" style="3" customWidth="1"/>
    <col min="7631" max="7631" width="8.85546875" style="3" customWidth="1"/>
    <col min="7632" max="7632" width="10.5703125" style="3" customWidth="1"/>
    <col min="7633" max="7633" width="10.85546875" style="3" customWidth="1"/>
    <col min="7634" max="7634" width="12" style="3" bestFit="1" customWidth="1"/>
    <col min="7635" max="7636" width="11" style="3" bestFit="1" customWidth="1"/>
    <col min="7637" max="7637" width="11.140625" style="3" bestFit="1" customWidth="1"/>
    <col min="7638" max="7638" width="10.140625" style="3" bestFit="1" customWidth="1"/>
    <col min="7639" max="7877" width="9.140625" style="3"/>
    <col min="7878" max="7878" width="13.5703125" style="3" customWidth="1"/>
    <col min="7879" max="7879" width="9.7109375" style="3" customWidth="1"/>
    <col min="7880" max="7880" width="10.140625" style="3" customWidth="1"/>
    <col min="7881" max="7881" width="9.28515625" style="3" customWidth="1"/>
    <col min="7882" max="7882" width="10.5703125" style="3" customWidth="1"/>
    <col min="7883" max="7883" width="11.7109375" style="3" customWidth="1"/>
    <col min="7884" max="7884" width="1.140625" style="3" customWidth="1"/>
    <col min="7885" max="7885" width="9.28515625" style="3" customWidth="1"/>
    <col min="7886" max="7886" width="10.28515625" style="3" customWidth="1"/>
    <col min="7887" max="7887" width="8.85546875" style="3" customWidth="1"/>
    <col min="7888" max="7888" width="10.5703125" style="3" customWidth="1"/>
    <col min="7889" max="7889" width="10.85546875" style="3" customWidth="1"/>
    <col min="7890" max="7890" width="12" style="3" bestFit="1" customWidth="1"/>
    <col min="7891" max="7892" width="11" style="3" bestFit="1" customWidth="1"/>
    <col min="7893" max="7893" width="11.140625" style="3" bestFit="1" customWidth="1"/>
    <col min="7894" max="7894" width="10.140625" style="3" bestFit="1" customWidth="1"/>
    <col min="7895" max="8133" width="9.140625" style="3"/>
    <col min="8134" max="8134" width="13.5703125" style="3" customWidth="1"/>
    <col min="8135" max="8135" width="9.7109375" style="3" customWidth="1"/>
    <col min="8136" max="8136" width="10.140625" style="3" customWidth="1"/>
    <col min="8137" max="8137" width="9.28515625" style="3" customWidth="1"/>
    <col min="8138" max="8138" width="10.5703125" style="3" customWidth="1"/>
    <col min="8139" max="8139" width="11.7109375" style="3" customWidth="1"/>
    <col min="8140" max="8140" width="1.140625" style="3" customWidth="1"/>
    <col min="8141" max="8141" width="9.28515625" style="3" customWidth="1"/>
    <col min="8142" max="8142" width="10.28515625" style="3" customWidth="1"/>
    <col min="8143" max="8143" width="8.85546875" style="3" customWidth="1"/>
    <col min="8144" max="8144" width="10.5703125" style="3" customWidth="1"/>
    <col min="8145" max="8145" width="10.85546875" style="3" customWidth="1"/>
    <col min="8146" max="8146" width="12" style="3" bestFit="1" customWidth="1"/>
    <col min="8147" max="8148" width="11" style="3" bestFit="1" customWidth="1"/>
    <col min="8149" max="8149" width="11.140625" style="3" bestFit="1" customWidth="1"/>
    <col min="8150" max="8150" width="10.140625" style="3" bestFit="1" customWidth="1"/>
    <col min="8151" max="8389" width="9.140625" style="3"/>
    <col min="8390" max="8390" width="13.5703125" style="3" customWidth="1"/>
    <col min="8391" max="8391" width="9.7109375" style="3" customWidth="1"/>
    <col min="8392" max="8392" width="10.140625" style="3" customWidth="1"/>
    <col min="8393" max="8393" width="9.28515625" style="3" customWidth="1"/>
    <col min="8394" max="8394" width="10.5703125" style="3" customWidth="1"/>
    <col min="8395" max="8395" width="11.7109375" style="3" customWidth="1"/>
    <col min="8396" max="8396" width="1.140625" style="3" customWidth="1"/>
    <col min="8397" max="8397" width="9.28515625" style="3" customWidth="1"/>
    <col min="8398" max="8398" width="10.28515625" style="3" customWidth="1"/>
    <col min="8399" max="8399" width="8.85546875" style="3" customWidth="1"/>
    <col min="8400" max="8400" width="10.5703125" style="3" customWidth="1"/>
    <col min="8401" max="8401" width="10.85546875" style="3" customWidth="1"/>
    <col min="8402" max="8402" width="12" style="3" bestFit="1" customWidth="1"/>
    <col min="8403" max="8404" width="11" style="3" bestFit="1" customWidth="1"/>
    <col min="8405" max="8405" width="11.140625" style="3" bestFit="1" customWidth="1"/>
    <col min="8406" max="8406" width="10.140625" style="3" bestFit="1" customWidth="1"/>
    <col min="8407" max="8645" width="9.140625" style="3"/>
    <col min="8646" max="8646" width="13.5703125" style="3" customWidth="1"/>
    <col min="8647" max="8647" width="9.7109375" style="3" customWidth="1"/>
    <col min="8648" max="8648" width="10.140625" style="3" customWidth="1"/>
    <col min="8649" max="8649" width="9.28515625" style="3" customWidth="1"/>
    <col min="8650" max="8650" width="10.5703125" style="3" customWidth="1"/>
    <col min="8651" max="8651" width="11.7109375" style="3" customWidth="1"/>
    <col min="8652" max="8652" width="1.140625" style="3" customWidth="1"/>
    <col min="8653" max="8653" width="9.28515625" style="3" customWidth="1"/>
    <col min="8654" max="8654" width="10.28515625" style="3" customWidth="1"/>
    <col min="8655" max="8655" width="8.85546875" style="3" customWidth="1"/>
    <col min="8656" max="8656" width="10.5703125" style="3" customWidth="1"/>
    <col min="8657" max="8657" width="10.85546875" style="3" customWidth="1"/>
    <col min="8658" max="8658" width="12" style="3" bestFit="1" customWidth="1"/>
    <col min="8659" max="8660" width="11" style="3" bestFit="1" customWidth="1"/>
    <col min="8661" max="8661" width="11.140625" style="3" bestFit="1" customWidth="1"/>
    <col min="8662" max="8662" width="10.140625" style="3" bestFit="1" customWidth="1"/>
    <col min="8663" max="8901" width="9.140625" style="3"/>
    <col min="8902" max="8902" width="13.5703125" style="3" customWidth="1"/>
    <col min="8903" max="8903" width="9.7109375" style="3" customWidth="1"/>
    <col min="8904" max="8904" width="10.140625" style="3" customWidth="1"/>
    <col min="8905" max="8905" width="9.28515625" style="3" customWidth="1"/>
    <col min="8906" max="8906" width="10.5703125" style="3" customWidth="1"/>
    <col min="8907" max="8907" width="11.7109375" style="3" customWidth="1"/>
    <col min="8908" max="8908" width="1.140625" style="3" customWidth="1"/>
    <col min="8909" max="8909" width="9.28515625" style="3" customWidth="1"/>
    <col min="8910" max="8910" width="10.28515625" style="3" customWidth="1"/>
    <col min="8911" max="8911" width="8.85546875" style="3" customWidth="1"/>
    <col min="8912" max="8912" width="10.5703125" style="3" customWidth="1"/>
    <col min="8913" max="8913" width="10.85546875" style="3" customWidth="1"/>
    <col min="8914" max="8914" width="12" style="3" bestFit="1" customWidth="1"/>
    <col min="8915" max="8916" width="11" style="3" bestFit="1" customWidth="1"/>
    <col min="8917" max="8917" width="11.140625" style="3" bestFit="1" customWidth="1"/>
    <col min="8918" max="8918" width="10.140625" style="3" bestFit="1" customWidth="1"/>
    <col min="8919" max="9157" width="9.140625" style="3"/>
    <col min="9158" max="9158" width="13.5703125" style="3" customWidth="1"/>
    <col min="9159" max="9159" width="9.7109375" style="3" customWidth="1"/>
    <col min="9160" max="9160" width="10.140625" style="3" customWidth="1"/>
    <col min="9161" max="9161" width="9.28515625" style="3" customWidth="1"/>
    <col min="9162" max="9162" width="10.5703125" style="3" customWidth="1"/>
    <col min="9163" max="9163" width="11.7109375" style="3" customWidth="1"/>
    <col min="9164" max="9164" width="1.140625" style="3" customWidth="1"/>
    <col min="9165" max="9165" width="9.28515625" style="3" customWidth="1"/>
    <col min="9166" max="9166" width="10.28515625" style="3" customWidth="1"/>
    <col min="9167" max="9167" width="8.85546875" style="3" customWidth="1"/>
    <col min="9168" max="9168" width="10.5703125" style="3" customWidth="1"/>
    <col min="9169" max="9169" width="10.85546875" style="3" customWidth="1"/>
    <col min="9170" max="9170" width="12" style="3" bestFit="1" customWidth="1"/>
    <col min="9171" max="9172" width="11" style="3" bestFit="1" customWidth="1"/>
    <col min="9173" max="9173" width="11.140625" style="3" bestFit="1" customWidth="1"/>
    <col min="9174" max="9174" width="10.140625" style="3" bestFit="1" customWidth="1"/>
    <col min="9175" max="9413" width="9.140625" style="3"/>
    <col min="9414" max="9414" width="13.5703125" style="3" customWidth="1"/>
    <col min="9415" max="9415" width="9.7109375" style="3" customWidth="1"/>
    <col min="9416" max="9416" width="10.140625" style="3" customWidth="1"/>
    <col min="9417" max="9417" width="9.28515625" style="3" customWidth="1"/>
    <col min="9418" max="9418" width="10.5703125" style="3" customWidth="1"/>
    <col min="9419" max="9419" width="11.7109375" style="3" customWidth="1"/>
    <col min="9420" max="9420" width="1.140625" style="3" customWidth="1"/>
    <col min="9421" max="9421" width="9.28515625" style="3" customWidth="1"/>
    <col min="9422" max="9422" width="10.28515625" style="3" customWidth="1"/>
    <col min="9423" max="9423" width="8.85546875" style="3" customWidth="1"/>
    <col min="9424" max="9424" width="10.5703125" style="3" customWidth="1"/>
    <col min="9425" max="9425" width="10.85546875" style="3" customWidth="1"/>
    <col min="9426" max="9426" width="12" style="3" bestFit="1" customWidth="1"/>
    <col min="9427" max="9428" width="11" style="3" bestFit="1" customWidth="1"/>
    <col min="9429" max="9429" width="11.140625" style="3" bestFit="1" customWidth="1"/>
    <col min="9430" max="9430" width="10.140625" style="3" bestFit="1" customWidth="1"/>
    <col min="9431" max="9669" width="9.140625" style="3"/>
    <col min="9670" max="9670" width="13.5703125" style="3" customWidth="1"/>
    <col min="9671" max="9671" width="9.7109375" style="3" customWidth="1"/>
    <col min="9672" max="9672" width="10.140625" style="3" customWidth="1"/>
    <col min="9673" max="9673" width="9.28515625" style="3" customWidth="1"/>
    <col min="9674" max="9674" width="10.5703125" style="3" customWidth="1"/>
    <col min="9675" max="9675" width="11.7109375" style="3" customWidth="1"/>
    <col min="9676" max="9676" width="1.140625" style="3" customWidth="1"/>
    <col min="9677" max="9677" width="9.28515625" style="3" customWidth="1"/>
    <col min="9678" max="9678" width="10.28515625" style="3" customWidth="1"/>
    <col min="9679" max="9679" width="8.85546875" style="3" customWidth="1"/>
    <col min="9680" max="9680" width="10.5703125" style="3" customWidth="1"/>
    <col min="9681" max="9681" width="10.85546875" style="3" customWidth="1"/>
    <col min="9682" max="9682" width="12" style="3" bestFit="1" customWidth="1"/>
    <col min="9683" max="9684" width="11" style="3" bestFit="1" customWidth="1"/>
    <col min="9685" max="9685" width="11.140625" style="3" bestFit="1" customWidth="1"/>
    <col min="9686" max="9686" width="10.140625" style="3" bestFit="1" customWidth="1"/>
    <col min="9687" max="9925" width="9.140625" style="3"/>
    <col min="9926" max="9926" width="13.5703125" style="3" customWidth="1"/>
    <col min="9927" max="9927" width="9.7109375" style="3" customWidth="1"/>
    <col min="9928" max="9928" width="10.140625" style="3" customWidth="1"/>
    <col min="9929" max="9929" width="9.28515625" style="3" customWidth="1"/>
    <col min="9930" max="9930" width="10.5703125" style="3" customWidth="1"/>
    <col min="9931" max="9931" width="11.7109375" style="3" customWidth="1"/>
    <col min="9932" max="9932" width="1.140625" style="3" customWidth="1"/>
    <col min="9933" max="9933" width="9.28515625" style="3" customWidth="1"/>
    <col min="9934" max="9934" width="10.28515625" style="3" customWidth="1"/>
    <col min="9935" max="9935" width="8.85546875" style="3" customWidth="1"/>
    <col min="9936" max="9936" width="10.5703125" style="3" customWidth="1"/>
    <col min="9937" max="9937" width="10.85546875" style="3" customWidth="1"/>
    <col min="9938" max="9938" width="12" style="3" bestFit="1" customWidth="1"/>
    <col min="9939" max="9940" width="11" style="3" bestFit="1" customWidth="1"/>
    <col min="9941" max="9941" width="11.140625" style="3" bestFit="1" customWidth="1"/>
    <col min="9942" max="9942" width="10.140625" style="3" bestFit="1" customWidth="1"/>
    <col min="9943" max="10181" width="9.140625" style="3"/>
    <col min="10182" max="10182" width="13.5703125" style="3" customWidth="1"/>
    <col min="10183" max="10183" width="9.7109375" style="3" customWidth="1"/>
    <col min="10184" max="10184" width="10.140625" style="3" customWidth="1"/>
    <col min="10185" max="10185" width="9.28515625" style="3" customWidth="1"/>
    <col min="10186" max="10186" width="10.5703125" style="3" customWidth="1"/>
    <col min="10187" max="10187" width="11.7109375" style="3" customWidth="1"/>
    <col min="10188" max="10188" width="1.140625" style="3" customWidth="1"/>
    <col min="10189" max="10189" width="9.28515625" style="3" customWidth="1"/>
    <col min="10190" max="10190" width="10.28515625" style="3" customWidth="1"/>
    <col min="10191" max="10191" width="8.85546875" style="3" customWidth="1"/>
    <col min="10192" max="10192" width="10.5703125" style="3" customWidth="1"/>
    <col min="10193" max="10193" width="10.85546875" style="3" customWidth="1"/>
    <col min="10194" max="10194" width="12" style="3" bestFit="1" customWidth="1"/>
    <col min="10195" max="10196" width="11" style="3" bestFit="1" customWidth="1"/>
    <col min="10197" max="10197" width="11.140625" style="3" bestFit="1" customWidth="1"/>
    <col min="10198" max="10198" width="10.140625" style="3" bestFit="1" customWidth="1"/>
    <col min="10199" max="10437" width="9.140625" style="3"/>
    <col min="10438" max="10438" width="13.5703125" style="3" customWidth="1"/>
    <col min="10439" max="10439" width="9.7109375" style="3" customWidth="1"/>
    <col min="10440" max="10440" width="10.140625" style="3" customWidth="1"/>
    <col min="10441" max="10441" width="9.28515625" style="3" customWidth="1"/>
    <col min="10442" max="10442" width="10.5703125" style="3" customWidth="1"/>
    <col min="10443" max="10443" width="11.7109375" style="3" customWidth="1"/>
    <col min="10444" max="10444" width="1.140625" style="3" customWidth="1"/>
    <col min="10445" max="10445" width="9.28515625" style="3" customWidth="1"/>
    <col min="10446" max="10446" width="10.28515625" style="3" customWidth="1"/>
    <col min="10447" max="10447" width="8.85546875" style="3" customWidth="1"/>
    <col min="10448" max="10448" width="10.5703125" style="3" customWidth="1"/>
    <col min="10449" max="10449" width="10.85546875" style="3" customWidth="1"/>
    <col min="10450" max="10450" width="12" style="3" bestFit="1" customWidth="1"/>
    <col min="10451" max="10452" width="11" style="3" bestFit="1" customWidth="1"/>
    <col min="10453" max="10453" width="11.140625" style="3" bestFit="1" customWidth="1"/>
    <col min="10454" max="10454" width="10.140625" style="3" bestFit="1" customWidth="1"/>
    <col min="10455" max="10693" width="9.140625" style="3"/>
    <col min="10694" max="10694" width="13.5703125" style="3" customWidth="1"/>
    <col min="10695" max="10695" width="9.7109375" style="3" customWidth="1"/>
    <col min="10696" max="10696" width="10.140625" style="3" customWidth="1"/>
    <col min="10697" max="10697" width="9.28515625" style="3" customWidth="1"/>
    <col min="10698" max="10698" width="10.5703125" style="3" customWidth="1"/>
    <col min="10699" max="10699" width="11.7109375" style="3" customWidth="1"/>
    <col min="10700" max="10700" width="1.140625" style="3" customWidth="1"/>
    <col min="10701" max="10701" width="9.28515625" style="3" customWidth="1"/>
    <col min="10702" max="10702" width="10.28515625" style="3" customWidth="1"/>
    <col min="10703" max="10703" width="8.85546875" style="3" customWidth="1"/>
    <col min="10704" max="10704" width="10.5703125" style="3" customWidth="1"/>
    <col min="10705" max="10705" width="10.85546875" style="3" customWidth="1"/>
    <col min="10706" max="10706" width="12" style="3" bestFit="1" customWidth="1"/>
    <col min="10707" max="10708" width="11" style="3" bestFit="1" customWidth="1"/>
    <col min="10709" max="10709" width="11.140625" style="3" bestFit="1" customWidth="1"/>
    <col min="10710" max="10710" width="10.140625" style="3" bestFit="1" customWidth="1"/>
    <col min="10711" max="10949" width="9.140625" style="3"/>
    <col min="10950" max="10950" width="13.5703125" style="3" customWidth="1"/>
    <col min="10951" max="10951" width="9.7109375" style="3" customWidth="1"/>
    <col min="10952" max="10952" width="10.140625" style="3" customWidth="1"/>
    <col min="10953" max="10953" width="9.28515625" style="3" customWidth="1"/>
    <col min="10954" max="10954" width="10.5703125" style="3" customWidth="1"/>
    <col min="10955" max="10955" width="11.7109375" style="3" customWidth="1"/>
    <col min="10956" max="10956" width="1.140625" style="3" customWidth="1"/>
    <col min="10957" max="10957" width="9.28515625" style="3" customWidth="1"/>
    <col min="10958" max="10958" width="10.28515625" style="3" customWidth="1"/>
    <col min="10959" max="10959" width="8.85546875" style="3" customWidth="1"/>
    <col min="10960" max="10960" width="10.5703125" style="3" customWidth="1"/>
    <col min="10961" max="10961" width="10.85546875" style="3" customWidth="1"/>
    <col min="10962" max="10962" width="12" style="3" bestFit="1" customWidth="1"/>
    <col min="10963" max="10964" width="11" style="3" bestFit="1" customWidth="1"/>
    <col min="10965" max="10965" width="11.140625" style="3" bestFit="1" customWidth="1"/>
    <col min="10966" max="10966" width="10.140625" style="3" bestFit="1" customWidth="1"/>
    <col min="10967" max="11205" width="9.140625" style="3"/>
    <col min="11206" max="11206" width="13.5703125" style="3" customWidth="1"/>
    <col min="11207" max="11207" width="9.7109375" style="3" customWidth="1"/>
    <col min="11208" max="11208" width="10.140625" style="3" customWidth="1"/>
    <col min="11209" max="11209" width="9.28515625" style="3" customWidth="1"/>
    <col min="11210" max="11210" width="10.5703125" style="3" customWidth="1"/>
    <col min="11211" max="11211" width="11.7109375" style="3" customWidth="1"/>
    <col min="11212" max="11212" width="1.140625" style="3" customWidth="1"/>
    <col min="11213" max="11213" width="9.28515625" style="3" customWidth="1"/>
    <col min="11214" max="11214" width="10.28515625" style="3" customWidth="1"/>
    <col min="11215" max="11215" width="8.85546875" style="3" customWidth="1"/>
    <col min="11216" max="11216" width="10.5703125" style="3" customWidth="1"/>
    <col min="11217" max="11217" width="10.85546875" style="3" customWidth="1"/>
    <col min="11218" max="11218" width="12" style="3" bestFit="1" customWidth="1"/>
    <col min="11219" max="11220" width="11" style="3" bestFit="1" customWidth="1"/>
    <col min="11221" max="11221" width="11.140625" style="3" bestFit="1" customWidth="1"/>
    <col min="11222" max="11222" width="10.140625" style="3" bestFit="1" customWidth="1"/>
    <col min="11223" max="11461" width="9.140625" style="3"/>
    <col min="11462" max="11462" width="13.5703125" style="3" customWidth="1"/>
    <col min="11463" max="11463" width="9.7109375" style="3" customWidth="1"/>
    <col min="11464" max="11464" width="10.140625" style="3" customWidth="1"/>
    <col min="11465" max="11465" width="9.28515625" style="3" customWidth="1"/>
    <col min="11466" max="11466" width="10.5703125" style="3" customWidth="1"/>
    <col min="11467" max="11467" width="11.7109375" style="3" customWidth="1"/>
    <col min="11468" max="11468" width="1.140625" style="3" customWidth="1"/>
    <col min="11469" max="11469" width="9.28515625" style="3" customWidth="1"/>
    <col min="11470" max="11470" width="10.28515625" style="3" customWidth="1"/>
    <col min="11471" max="11471" width="8.85546875" style="3" customWidth="1"/>
    <col min="11472" max="11472" width="10.5703125" style="3" customWidth="1"/>
    <col min="11473" max="11473" width="10.85546875" style="3" customWidth="1"/>
    <col min="11474" max="11474" width="12" style="3" bestFit="1" customWidth="1"/>
    <col min="11475" max="11476" width="11" style="3" bestFit="1" customWidth="1"/>
    <col min="11477" max="11477" width="11.140625" style="3" bestFit="1" customWidth="1"/>
    <col min="11478" max="11478" width="10.140625" style="3" bestFit="1" customWidth="1"/>
    <col min="11479" max="11717" width="9.140625" style="3"/>
    <col min="11718" max="11718" width="13.5703125" style="3" customWidth="1"/>
    <col min="11719" max="11719" width="9.7109375" style="3" customWidth="1"/>
    <col min="11720" max="11720" width="10.140625" style="3" customWidth="1"/>
    <col min="11721" max="11721" width="9.28515625" style="3" customWidth="1"/>
    <col min="11722" max="11722" width="10.5703125" style="3" customWidth="1"/>
    <col min="11723" max="11723" width="11.7109375" style="3" customWidth="1"/>
    <col min="11724" max="11724" width="1.140625" style="3" customWidth="1"/>
    <col min="11725" max="11725" width="9.28515625" style="3" customWidth="1"/>
    <col min="11726" max="11726" width="10.28515625" style="3" customWidth="1"/>
    <col min="11727" max="11727" width="8.85546875" style="3" customWidth="1"/>
    <col min="11728" max="11728" width="10.5703125" style="3" customWidth="1"/>
    <col min="11729" max="11729" width="10.85546875" style="3" customWidth="1"/>
    <col min="11730" max="11730" width="12" style="3" bestFit="1" customWidth="1"/>
    <col min="11731" max="11732" width="11" style="3" bestFit="1" customWidth="1"/>
    <col min="11733" max="11733" width="11.140625" style="3" bestFit="1" customWidth="1"/>
    <col min="11734" max="11734" width="10.140625" style="3" bestFit="1" customWidth="1"/>
    <col min="11735" max="11973" width="9.140625" style="3"/>
    <col min="11974" max="11974" width="13.5703125" style="3" customWidth="1"/>
    <col min="11975" max="11975" width="9.7109375" style="3" customWidth="1"/>
    <col min="11976" max="11976" width="10.140625" style="3" customWidth="1"/>
    <col min="11977" max="11977" width="9.28515625" style="3" customWidth="1"/>
    <col min="11978" max="11978" width="10.5703125" style="3" customWidth="1"/>
    <col min="11979" max="11979" width="11.7109375" style="3" customWidth="1"/>
    <col min="11980" max="11980" width="1.140625" style="3" customWidth="1"/>
    <col min="11981" max="11981" width="9.28515625" style="3" customWidth="1"/>
    <col min="11982" max="11982" width="10.28515625" style="3" customWidth="1"/>
    <col min="11983" max="11983" width="8.85546875" style="3" customWidth="1"/>
    <col min="11984" max="11984" width="10.5703125" style="3" customWidth="1"/>
    <col min="11985" max="11985" width="10.85546875" style="3" customWidth="1"/>
    <col min="11986" max="11986" width="12" style="3" bestFit="1" customWidth="1"/>
    <col min="11987" max="11988" width="11" style="3" bestFit="1" customWidth="1"/>
    <col min="11989" max="11989" width="11.140625" style="3" bestFit="1" customWidth="1"/>
    <col min="11990" max="11990" width="10.140625" style="3" bestFit="1" customWidth="1"/>
    <col min="11991" max="12229" width="9.140625" style="3"/>
    <col min="12230" max="12230" width="13.5703125" style="3" customWidth="1"/>
    <col min="12231" max="12231" width="9.7109375" style="3" customWidth="1"/>
    <col min="12232" max="12232" width="10.140625" style="3" customWidth="1"/>
    <col min="12233" max="12233" width="9.28515625" style="3" customWidth="1"/>
    <col min="12234" max="12234" width="10.5703125" style="3" customWidth="1"/>
    <col min="12235" max="12235" width="11.7109375" style="3" customWidth="1"/>
    <col min="12236" max="12236" width="1.140625" style="3" customWidth="1"/>
    <col min="12237" max="12237" width="9.28515625" style="3" customWidth="1"/>
    <col min="12238" max="12238" width="10.28515625" style="3" customWidth="1"/>
    <col min="12239" max="12239" width="8.85546875" style="3" customWidth="1"/>
    <col min="12240" max="12240" width="10.5703125" style="3" customWidth="1"/>
    <col min="12241" max="12241" width="10.85546875" style="3" customWidth="1"/>
    <col min="12242" max="12242" width="12" style="3" bestFit="1" customWidth="1"/>
    <col min="12243" max="12244" width="11" style="3" bestFit="1" customWidth="1"/>
    <col min="12245" max="12245" width="11.140625" style="3" bestFit="1" customWidth="1"/>
    <col min="12246" max="12246" width="10.140625" style="3" bestFit="1" customWidth="1"/>
    <col min="12247" max="12485" width="9.140625" style="3"/>
    <col min="12486" max="12486" width="13.5703125" style="3" customWidth="1"/>
    <col min="12487" max="12487" width="9.7109375" style="3" customWidth="1"/>
    <col min="12488" max="12488" width="10.140625" style="3" customWidth="1"/>
    <col min="12489" max="12489" width="9.28515625" style="3" customWidth="1"/>
    <col min="12490" max="12490" width="10.5703125" style="3" customWidth="1"/>
    <col min="12491" max="12491" width="11.7109375" style="3" customWidth="1"/>
    <col min="12492" max="12492" width="1.140625" style="3" customWidth="1"/>
    <col min="12493" max="12493" width="9.28515625" style="3" customWidth="1"/>
    <col min="12494" max="12494" width="10.28515625" style="3" customWidth="1"/>
    <col min="12495" max="12495" width="8.85546875" style="3" customWidth="1"/>
    <col min="12496" max="12496" width="10.5703125" style="3" customWidth="1"/>
    <col min="12497" max="12497" width="10.85546875" style="3" customWidth="1"/>
    <col min="12498" max="12498" width="12" style="3" bestFit="1" customWidth="1"/>
    <col min="12499" max="12500" width="11" style="3" bestFit="1" customWidth="1"/>
    <col min="12501" max="12501" width="11.140625" style="3" bestFit="1" customWidth="1"/>
    <col min="12502" max="12502" width="10.140625" style="3" bestFit="1" customWidth="1"/>
    <col min="12503" max="12741" width="9.140625" style="3"/>
    <col min="12742" max="12742" width="13.5703125" style="3" customWidth="1"/>
    <col min="12743" max="12743" width="9.7109375" style="3" customWidth="1"/>
    <col min="12744" max="12744" width="10.140625" style="3" customWidth="1"/>
    <col min="12745" max="12745" width="9.28515625" style="3" customWidth="1"/>
    <col min="12746" max="12746" width="10.5703125" style="3" customWidth="1"/>
    <col min="12747" max="12747" width="11.7109375" style="3" customWidth="1"/>
    <col min="12748" max="12748" width="1.140625" style="3" customWidth="1"/>
    <col min="12749" max="12749" width="9.28515625" style="3" customWidth="1"/>
    <col min="12750" max="12750" width="10.28515625" style="3" customWidth="1"/>
    <col min="12751" max="12751" width="8.85546875" style="3" customWidth="1"/>
    <col min="12752" max="12752" width="10.5703125" style="3" customWidth="1"/>
    <col min="12753" max="12753" width="10.85546875" style="3" customWidth="1"/>
    <col min="12754" max="12754" width="12" style="3" bestFit="1" customWidth="1"/>
    <col min="12755" max="12756" width="11" style="3" bestFit="1" customWidth="1"/>
    <col min="12757" max="12757" width="11.140625" style="3" bestFit="1" customWidth="1"/>
    <col min="12758" max="12758" width="10.140625" style="3" bestFit="1" customWidth="1"/>
    <col min="12759" max="12997" width="9.140625" style="3"/>
    <col min="12998" max="12998" width="13.5703125" style="3" customWidth="1"/>
    <col min="12999" max="12999" width="9.7109375" style="3" customWidth="1"/>
    <col min="13000" max="13000" width="10.140625" style="3" customWidth="1"/>
    <col min="13001" max="13001" width="9.28515625" style="3" customWidth="1"/>
    <col min="13002" max="13002" width="10.5703125" style="3" customWidth="1"/>
    <col min="13003" max="13003" width="11.7109375" style="3" customWidth="1"/>
    <col min="13004" max="13004" width="1.140625" style="3" customWidth="1"/>
    <col min="13005" max="13005" width="9.28515625" style="3" customWidth="1"/>
    <col min="13006" max="13006" width="10.28515625" style="3" customWidth="1"/>
    <col min="13007" max="13007" width="8.85546875" style="3" customWidth="1"/>
    <col min="13008" max="13008" width="10.5703125" style="3" customWidth="1"/>
    <col min="13009" max="13009" width="10.85546875" style="3" customWidth="1"/>
    <col min="13010" max="13010" width="12" style="3" bestFit="1" customWidth="1"/>
    <col min="13011" max="13012" width="11" style="3" bestFit="1" customWidth="1"/>
    <col min="13013" max="13013" width="11.140625" style="3" bestFit="1" customWidth="1"/>
    <col min="13014" max="13014" width="10.140625" style="3" bestFit="1" customWidth="1"/>
    <col min="13015" max="13253" width="9.140625" style="3"/>
    <col min="13254" max="13254" width="13.5703125" style="3" customWidth="1"/>
    <col min="13255" max="13255" width="9.7109375" style="3" customWidth="1"/>
    <col min="13256" max="13256" width="10.140625" style="3" customWidth="1"/>
    <col min="13257" max="13257" width="9.28515625" style="3" customWidth="1"/>
    <col min="13258" max="13258" width="10.5703125" style="3" customWidth="1"/>
    <col min="13259" max="13259" width="11.7109375" style="3" customWidth="1"/>
    <col min="13260" max="13260" width="1.140625" style="3" customWidth="1"/>
    <col min="13261" max="13261" width="9.28515625" style="3" customWidth="1"/>
    <col min="13262" max="13262" width="10.28515625" style="3" customWidth="1"/>
    <col min="13263" max="13263" width="8.85546875" style="3" customWidth="1"/>
    <col min="13264" max="13264" width="10.5703125" style="3" customWidth="1"/>
    <col min="13265" max="13265" width="10.85546875" style="3" customWidth="1"/>
    <col min="13266" max="13266" width="12" style="3" bestFit="1" customWidth="1"/>
    <col min="13267" max="13268" width="11" style="3" bestFit="1" customWidth="1"/>
    <col min="13269" max="13269" width="11.140625" style="3" bestFit="1" customWidth="1"/>
    <col min="13270" max="13270" width="10.140625" style="3" bestFit="1" customWidth="1"/>
    <col min="13271" max="13509" width="9.140625" style="3"/>
    <col min="13510" max="13510" width="13.5703125" style="3" customWidth="1"/>
    <col min="13511" max="13511" width="9.7109375" style="3" customWidth="1"/>
    <col min="13512" max="13512" width="10.140625" style="3" customWidth="1"/>
    <col min="13513" max="13513" width="9.28515625" style="3" customWidth="1"/>
    <col min="13514" max="13514" width="10.5703125" style="3" customWidth="1"/>
    <col min="13515" max="13515" width="11.7109375" style="3" customWidth="1"/>
    <col min="13516" max="13516" width="1.140625" style="3" customWidth="1"/>
    <col min="13517" max="13517" width="9.28515625" style="3" customWidth="1"/>
    <col min="13518" max="13518" width="10.28515625" style="3" customWidth="1"/>
    <col min="13519" max="13519" width="8.85546875" style="3" customWidth="1"/>
    <col min="13520" max="13520" width="10.5703125" style="3" customWidth="1"/>
    <col min="13521" max="13521" width="10.85546875" style="3" customWidth="1"/>
    <col min="13522" max="13522" width="12" style="3" bestFit="1" customWidth="1"/>
    <col min="13523" max="13524" width="11" style="3" bestFit="1" customWidth="1"/>
    <col min="13525" max="13525" width="11.140625" style="3" bestFit="1" customWidth="1"/>
    <col min="13526" max="13526" width="10.140625" style="3" bestFit="1" customWidth="1"/>
    <col min="13527" max="13765" width="9.140625" style="3"/>
    <col min="13766" max="13766" width="13.5703125" style="3" customWidth="1"/>
    <col min="13767" max="13767" width="9.7109375" style="3" customWidth="1"/>
    <col min="13768" max="13768" width="10.140625" style="3" customWidth="1"/>
    <col min="13769" max="13769" width="9.28515625" style="3" customWidth="1"/>
    <col min="13770" max="13770" width="10.5703125" style="3" customWidth="1"/>
    <col min="13771" max="13771" width="11.7109375" style="3" customWidth="1"/>
    <col min="13772" max="13772" width="1.140625" style="3" customWidth="1"/>
    <col min="13773" max="13773" width="9.28515625" style="3" customWidth="1"/>
    <col min="13774" max="13774" width="10.28515625" style="3" customWidth="1"/>
    <col min="13775" max="13775" width="8.85546875" style="3" customWidth="1"/>
    <col min="13776" max="13776" width="10.5703125" style="3" customWidth="1"/>
    <col min="13777" max="13777" width="10.85546875" style="3" customWidth="1"/>
    <col min="13778" max="13778" width="12" style="3" bestFit="1" customWidth="1"/>
    <col min="13779" max="13780" width="11" style="3" bestFit="1" customWidth="1"/>
    <col min="13781" max="13781" width="11.140625" style="3" bestFit="1" customWidth="1"/>
    <col min="13782" max="13782" width="10.140625" style="3" bestFit="1" customWidth="1"/>
    <col min="13783" max="14021" width="9.140625" style="3"/>
    <col min="14022" max="14022" width="13.5703125" style="3" customWidth="1"/>
    <col min="14023" max="14023" width="9.7109375" style="3" customWidth="1"/>
    <col min="14024" max="14024" width="10.140625" style="3" customWidth="1"/>
    <col min="14025" max="14025" width="9.28515625" style="3" customWidth="1"/>
    <col min="14026" max="14026" width="10.5703125" style="3" customWidth="1"/>
    <col min="14027" max="14027" width="11.7109375" style="3" customWidth="1"/>
    <col min="14028" max="14028" width="1.140625" style="3" customWidth="1"/>
    <col min="14029" max="14029" width="9.28515625" style="3" customWidth="1"/>
    <col min="14030" max="14030" width="10.28515625" style="3" customWidth="1"/>
    <col min="14031" max="14031" width="8.85546875" style="3" customWidth="1"/>
    <col min="14032" max="14032" width="10.5703125" style="3" customWidth="1"/>
    <col min="14033" max="14033" width="10.85546875" style="3" customWidth="1"/>
    <col min="14034" max="14034" width="12" style="3" bestFit="1" customWidth="1"/>
    <col min="14035" max="14036" width="11" style="3" bestFit="1" customWidth="1"/>
    <col min="14037" max="14037" width="11.140625" style="3" bestFit="1" customWidth="1"/>
    <col min="14038" max="14038" width="10.140625" style="3" bestFit="1" customWidth="1"/>
    <col min="14039" max="14277" width="9.140625" style="3"/>
    <col min="14278" max="14278" width="13.5703125" style="3" customWidth="1"/>
    <col min="14279" max="14279" width="9.7109375" style="3" customWidth="1"/>
    <col min="14280" max="14280" width="10.140625" style="3" customWidth="1"/>
    <col min="14281" max="14281" width="9.28515625" style="3" customWidth="1"/>
    <col min="14282" max="14282" width="10.5703125" style="3" customWidth="1"/>
    <col min="14283" max="14283" width="11.7109375" style="3" customWidth="1"/>
    <col min="14284" max="14284" width="1.140625" style="3" customWidth="1"/>
    <col min="14285" max="14285" width="9.28515625" style="3" customWidth="1"/>
    <col min="14286" max="14286" width="10.28515625" style="3" customWidth="1"/>
    <col min="14287" max="14287" width="8.85546875" style="3" customWidth="1"/>
    <col min="14288" max="14288" width="10.5703125" style="3" customWidth="1"/>
    <col min="14289" max="14289" width="10.85546875" style="3" customWidth="1"/>
    <col min="14290" max="14290" width="12" style="3" bestFit="1" customWidth="1"/>
    <col min="14291" max="14292" width="11" style="3" bestFit="1" customWidth="1"/>
    <col min="14293" max="14293" width="11.140625" style="3" bestFit="1" customWidth="1"/>
    <col min="14294" max="14294" width="10.140625" style="3" bestFit="1" customWidth="1"/>
    <col min="14295" max="14533" width="9.140625" style="3"/>
    <col min="14534" max="14534" width="13.5703125" style="3" customWidth="1"/>
    <col min="14535" max="14535" width="9.7109375" style="3" customWidth="1"/>
    <col min="14536" max="14536" width="10.140625" style="3" customWidth="1"/>
    <col min="14537" max="14537" width="9.28515625" style="3" customWidth="1"/>
    <col min="14538" max="14538" width="10.5703125" style="3" customWidth="1"/>
    <col min="14539" max="14539" width="11.7109375" style="3" customWidth="1"/>
    <col min="14540" max="14540" width="1.140625" style="3" customWidth="1"/>
    <col min="14541" max="14541" width="9.28515625" style="3" customWidth="1"/>
    <col min="14542" max="14542" width="10.28515625" style="3" customWidth="1"/>
    <col min="14543" max="14543" width="8.85546875" style="3" customWidth="1"/>
    <col min="14544" max="14544" width="10.5703125" style="3" customWidth="1"/>
    <col min="14545" max="14545" width="10.85546875" style="3" customWidth="1"/>
    <col min="14546" max="14546" width="12" style="3" bestFit="1" customWidth="1"/>
    <col min="14547" max="14548" width="11" style="3" bestFit="1" customWidth="1"/>
    <col min="14549" max="14549" width="11.140625" style="3" bestFit="1" customWidth="1"/>
    <col min="14550" max="14550" width="10.140625" style="3" bestFit="1" customWidth="1"/>
    <col min="14551" max="14789" width="9.140625" style="3"/>
    <col min="14790" max="14790" width="13.5703125" style="3" customWidth="1"/>
    <col min="14791" max="14791" width="9.7109375" style="3" customWidth="1"/>
    <col min="14792" max="14792" width="10.140625" style="3" customWidth="1"/>
    <col min="14793" max="14793" width="9.28515625" style="3" customWidth="1"/>
    <col min="14794" max="14794" width="10.5703125" style="3" customWidth="1"/>
    <col min="14795" max="14795" width="11.7109375" style="3" customWidth="1"/>
    <col min="14796" max="14796" width="1.140625" style="3" customWidth="1"/>
    <col min="14797" max="14797" width="9.28515625" style="3" customWidth="1"/>
    <col min="14798" max="14798" width="10.28515625" style="3" customWidth="1"/>
    <col min="14799" max="14799" width="8.85546875" style="3" customWidth="1"/>
    <col min="14800" max="14800" width="10.5703125" style="3" customWidth="1"/>
    <col min="14801" max="14801" width="10.85546875" style="3" customWidth="1"/>
    <col min="14802" max="14802" width="12" style="3" bestFit="1" customWidth="1"/>
    <col min="14803" max="14804" width="11" style="3" bestFit="1" customWidth="1"/>
    <col min="14805" max="14805" width="11.140625" style="3" bestFit="1" customWidth="1"/>
    <col min="14806" max="14806" width="10.140625" style="3" bestFit="1" customWidth="1"/>
    <col min="14807" max="15045" width="9.140625" style="3"/>
    <col min="15046" max="15046" width="13.5703125" style="3" customWidth="1"/>
    <col min="15047" max="15047" width="9.7109375" style="3" customWidth="1"/>
    <col min="15048" max="15048" width="10.140625" style="3" customWidth="1"/>
    <col min="15049" max="15049" width="9.28515625" style="3" customWidth="1"/>
    <col min="15050" max="15050" width="10.5703125" style="3" customWidth="1"/>
    <col min="15051" max="15051" width="11.7109375" style="3" customWidth="1"/>
    <col min="15052" max="15052" width="1.140625" style="3" customWidth="1"/>
    <col min="15053" max="15053" width="9.28515625" style="3" customWidth="1"/>
    <col min="15054" max="15054" width="10.28515625" style="3" customWidth="1"/>
    <col min="15055" max="15055" width="8.85546875" style="3" customWidth="1"/>
    <col min="15056" max="15056" width="10.5703125" style="3" customWidth="1"/>
    <col min="15057" max="15057" width="10.85546875" style="3" customWidth="1"/>
    <col min="15058" max="15058" width="12" style="3" bestFit="1" customWidth="1"/>
    <col min="15059" max="15060" width="11" style="3" bestFit="1" customWidth="1"/>
    <col min="15061" max="15061" width="11.140625" style="3" bestFit="1" customWidth="1"/>
    <col min="15062" max="15062" width="10.140625" style="3" bestFit="1" customWidth="1"/>
    <col min="15063" max="15301" width="9.140625" style="3"/>
    <col min="15302" max="15302" width="13.5703125" style="3" customWidth="1"/>
    <col min="15303" max="15303" width="9.7109375" style="3" customWidth="1"/>
    <col min="15304" max="15304" width="10.140625" style="3" customWidth="1"/>
    <col min="15305" max="15305" width="9.28515625" style="3" customWidth="1"/>
    <col min="15306" max="15306" width="10.5703125" style="3" customWidth="1"/>
    <col min="15307" max="15307" width="11.7109375" style="3" customWidth="1"/>
    <col min="15308" max="15308" width="1.140625" style="3" customWidth="1"/>
    <col min="15309" max="15309" width="9.28515625" style="3" customWidth="1"/>
    <col min="15310" max="15310" width="10.28515625" style="3" customWidth="1"/>
    <col min="15311" max="15311" width="8.85546875" style="3" customWidth="1"/>
    <col min="15312" max="15312" width="10.5703125" style="3" customWidth="1"/>
    <col min="15313" max="15313" width="10.85546875" style="3" customWidth="1"/>
    <col min="15314" max="15314" width="12" style="3" bestFit="1" customWidth="1"/>
    <col min="15315" max="15316" width="11" style="3" bestFit="1" customWidth="1"/>
    <col min="15317" max="15317" width="11.140625" style="3" bestFit="1" customWidth="1"/>
    <col min="15318" max="15318" width="10.140625" style="3" bestFit="1" customWidth="1"/>
    <col min="15319" max="15557" width="9.140625" style="3"/>
    <col min="15558" max="15558" width="13.5703125" style="3" customWidth="1"/>
    <col min="15559" max="15559" width="9.7109375" style="3" customWidth="1"/>
    <col min="15560" max="15560" width="10.140625" style="3" customWidth="1"/>
    <col min="15561" max="15561" width="9.28515625" style="3" customWidth="1"/>
    <col min="15562" max="15562" width="10.5703125" style="3" customWidth="1"/>
    <col min="15563" max="15563" width="11.7109375" style="3" customWidth="1"/>
    <col min="15564" max="15564" width="1.140625" style="3" customWidth="1"/>
    <col min="15565" max="15565" width="9.28515625" style="3" customWidth="1"/>
    <col min="15566" max="15566" width="10.28515625" style="3" customWidth="1"/>
    <col min="15567" max="15567" width="8.85546875" style="3" customWidth="1"/>
    <col min="15568" max="15568" width="10.5703125" style="3" customWidth="1"/>
    <col min="15569" max="15569" width="10.85546875" style="3" customWidth="1"/>
    <col min="15570" max="15570" width="12" style="3" bestFit="1" customWidth="1"/>
    <col min="15571" max="15572" width="11" style="3" bestFit="1" customWidth="1"/>
    <col min="15573" max="15573" width="11.140625" style="3" bestFit="1" customWidth="1"/>
    <col min="15574" max="15574" width="10.140625" style="3" bestFit="1" customWidth="1"/>
    <col min="15575" max="15813" width="9.140625" style="3"/>
    <col min="15814" max="15814" width="13.5703125" style="3" customWidth="1"/>
    <col min="15815" max="15815" width="9.7109375" style="3" customWidth="1"/>
    <col min="15816" max="15816" width="10.140625" style="3" customWidth="1"/>
    <col min="15817" max="15817" width="9.28515625" style="3" customWidth="1"/>
    <col min="15818" max="15818" width="10.5703125" style="3" customWidth="1"/>
    <col min="15819" max="15819" width="11.7109375" style="3" customWidth="1"/>
    <col min="15820" max="15820" width="1.140625" style="3" customWidth="1"/>
    <col min="15821" max="15821" width="9.28515625" style="3" customWidth="1"/>
    <col min="15822" max="15822" width="10.28515625" style="3" customWidth="1"/>
    <col min="15823" max="15823" width="8.85546875" style="3" customWidth="1"/>
    <col min="15824" max="15824" width="10.5703125" style="3" customWidth="1"/>
    <col min="15825" max="15825" width="10.85546875" style="3" customWidth="1"/>
    <col min="15826" max="15826" width="12" style="3" bestFit="1" customWidth="1"/>
    <col min="15827" max="15828" width="11" style="3" bestFit="1" customWidth="1"/>
    <col min="15829" max="15829" width="11.140625" style="3" bestFit="1" customWidth="1"/>
    <col min="15830" max="15830" width="10.140625" style="3" bestFit="1" customWidth="1"/>
    <col min="15831" max="16069" width="9.140625" style="3"/>
    <col min="16070" max="16070" width="13.5703125" style="3" customWidth="1"/>
    <col min="16071" max="16071" width="9.7109375" style="3" customWidth="1"/>
    <col min="16072" max="16072" width="10.140625" style="3" customWidth="1"/>
    <col min="16073" max="16073" width="9.28515625" style="3" customWidth="1"/>
    <col min="16074" max="16074" width="10.5703125" style="3" customWidth="1"/>
    <col min="16075" max="16075" width="11.7109375" style="3" customWidth="1"/>
    <col min="16076" max="16076" width="1.140625" style="3" customWidth="1"/>
    <col min="16077" max="16077" width="9.28515625" style="3" customWidth="1"/>
    <col min="16078" max="16078" width="10.28515625" style="3" customWidth="1"/>
    <col min="16079" max="16079" width="8.85546875" style="3" customWidth="1"/>
    <col min="16080" max="16080" width="10.5703125" style="3" customWidth="1"/>
    <col min="16081" max="16081" width="10.85546875" style="3" customWidth="1"/>
    <col min="16082" max="16082" width="12" style="3" bestFit="1" customWidth="1"/>
    <col min="16083" max="16084" width="11" style="3" bestFit="1" customWidth="1"/>
    <col min="16085" max="16085" width="11.140625" style="3" bestFit="1" customWidth="1"/>
    <col min="16086" max="16086" width="10.140625" style="3" bestFit="1" customWidth="1"/>
    <col min="16087" max="16384" width="9.140625" style="3"/>
  </cols>
  <sheetData>
    <row r="1" spans="1:182" ht="12.75" x14ac:dyDescent="0.2">
      <c r="A1" s="100" t="s">
        <v>126</v>
      </c>
      <c r="B1" s="101"/>
      <c r="C1" s="101"/>
      <c r="D1" s="101"/>
      <c r="E1" s="101"/>
      <c r="F1" s="101"/>
      <c r="G1" s="102"/>
      <c r="H1" s="103"/>
      <c r="I1" s="103"/>
      <c r="J1" s="103"/>
      <c r="K1" s="103"/>
      <c r="L1" s="10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</row>
    <row r="2" spans="1:182" x14ac:dyDescent="0.2">
      <c r="A2" s="103"/>
      <c r="B2" s="101"/>
      <c r="C2" s="101"/>
      <c r="D2" s="101"/>
      <c r="E2" s="101"/>
      <c r="F2" s="101"/>
      <c r="G2" s="102"/>
      <c r="H2" s="103"/>
      <c r="I2" s="103"/>
      <c r="J2" s="103"/>
      <c r="K2" s="103"/>
      <c r="L2" s="10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x14ac:dyDescent="0.2">
      <c r="A3" s="4"/>
      <c r="B3" s="179" t="s">
        <v>120</v>
      </c>
      <c r="C3" s="179"/>
      <c r="D3" s="179"/>
      <c r="E3" s="179"/>
      <c r="F3" s="179"/>
      <c r="G3" s="5"/>
      <c r="H3" s="180" t="s">
        <v>0</v>
      </c>
      <c r="I3" s="180"/>
      <c r="J3" s="180"/>
      <c r="K3" s="180"/>
      <c r="L3" s="180"/>
    </row>
    <row r="4" spans="1:182" x14ac:dyDescent="0.2">
      <c r="A4" s="4"/>
      <c r="B4" s="25"/>
      <c r="C4" s="25"/>
      <c r="D4" s="25"/>
      <c r="E4" s="25"/>
      <c r="F4" s="25"/>
      <c r="G4" s="5"/>
      <c r="H4" s="6"/>
      <c r="I4" s="6"/>
      <c r="J4" s="6"/>
      <c r="K4" s="6"/>
      <c r="L4" s="6"/>
    </row>
    <row r="5" spans="1:182" s="8" customFormat="1" ht="27" customHeight="1" x14ac:dyDescent="0.25">
      <c r="A5" s="10" t="s">
        <v>35</v>
      </c>
      <c r="B5" s="26" t="s">
        <v>101</v>
      </c>
      <c r="C5" s="26" t="s">
        <v>102</v>
      </c>
      <c r="D5" s="26" t="s">
        <v>103</v>
      </c>
      <c r="E5" s="26" t="s">
        <v>104</v>
      </c>
      <c r="F5" s="26" t="s">
        <v>105</v>
      </c>
      <c r="G5" s="9"/>
      <c r="H5" s="11" t="s">
        <v>101</v>
      </c>
      <c r="I5" s="11" t="s">
        <v>102</v>
      </c>
      <c r="J5" s="11" t="s">
        <v>103</v>
      </c>
      <c r="K5" s="11" t="s">
        <v>104</v>
      </c>
      <c r="L5" s="11" t="s">
        <v>105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</row>
    <row r="6" spans="1:182" ht="9.9499999999999993" customHeight="1" x14ac:dyDescent="0.2">
      <c r="A6" s="104"/>
      <c r="B6" s="105"/>
      <c r="C6" s="105"/>
      <c r="D6" s="105"/>
      <c r="E6" s="105"/>
      <c r="F6" s="105"/>
      <c r="G6" s="106"/>
      <c r="H6" s="107"/>
      <c r="I6" s="107"/>
      <c r="J6" s="108"/>
      <c r="K6" s="107"/>
      <c r="L6" s="107"/>
    </row>
    <row r="7" spans="1:182" ht="15" customHeight="1" x14ac:dyDescent="0.2">
      <c r="A7" s="109" t="s">
        <v>117</v>
      </c>
      <c r="B7" s="113">
        <v>983826.76591900003</v>
      </c>
      <c r="C7" s="113">
        <v>799197.14916999999</v>
      </c>
      <c r="D7" s="113">
        <v>800481.31974299997</v>
      </c>
      <c r="E7" s="110">
        <v>1784308.0856619999</v>
      </c>
      <c r="F7" s="110">
        <v>183345.44617600006</v>
      </c>
      <c r="G7" s="111"/>
      <c r="H7" s="112">
        <v>-1.1300841656058953</v>
      </c>
      <c r="I7" s="112">
        <v>-2.9492394893873275</v>
      </c>
      <c r="J7" s="112">
        <v>-5.7604037132780643</v>
      </c>
      <c r="K7" s="112">
        <v>-3.2624128809333284</v>
      </c>
      <c r="L7" s="112">
        <v>25.871245403833942</v>
      </c>
    </row>
    <row r="8" spans="1:182" ht="15" customHeight="1" x14ac:dyDescent="0.2">
      <c r="A8" s="109" t="s">
        <v>118</v>
      </c>
      <c r="B8" s="113">
        <v>1241022.092831</v>
      </c>
      <c r="C8" s="113">
        <v>1012000.92299</v>
      </c>
      <c r="D8" s="113">
        <v>987343.97411299997</v>
      </c>
      <c r="E8" s="113">
        <v>2228366.0669439998</v>
      </c>
      <c r="F8" s="113">
        <v>253678.11871800001</v>
      </c>
      <c r="G8" s="111"/>
      <c r="H8" s="112">
        <v>26.142338856958407</v>
      </c>
      <c r="I8" s="112">
        <v>26.627193808311965</v>
      </c>
      <c r="J8" s="112">
        <v>23.343787014292044</v>
      </c>
      <c r="K8" s="112">
        <v>24.886844645847642</v>
      </c>
      <c r="L8" s="112">
        <v>38.360741435860383</v>
      </c>
    </row>
    <row r="9" spans="1:182" ht="15" customHeight="1" x14ac:dyDescent="0.2">
      <c r="A9" s="109" t="s">
        <v>132</v>
      </c>
      <c r="B9" s="113">
        <v>1550009.2746339999</v>
      </c>
      <c r="C9" s="113">
        <v>1222034.02627</v>
      </c>
      <c r="D9" s="113">
        <v>1293811.392156</v>
      </c>
      <c r="E9" s="113">
        <v>2843820.6667900002</v>
      </c>
      <c r="F9" s="113">
        <v>256197.8824779999</v>
      </c>
      <c r="G9" s="113">
        <f>SUM(G50:G59)</f>
        <v>0</v>
      </c>
      <c r="H9" s="112">
        <v>24.897798644192001</v>
      </c>
      <c r="I9" s="112">
        <v>20.754240288580792</v>
      </c>
      <c r="J9" s="112">
        <v>31.039579526306539</v>
      </c>
      <c r="K9" s="112">
        <v>27.619097641799939</v>
      </c>
      <c r="L9" s="112">
        <v>0.99329172446322345</v>
      </c>
      <c r="N9" s="99"/>
      <c r="O9" s="99"/>
      <c r="P9" s="99"/>
      <c r="Q9" s="99"/>
      <c r="R9" s="99"/>
    </row>
    <row r="10" spans="1:182" ht="15" customHeight="1" x14ac:dyDescent="0.2">
      <c r="A10" s="109">
        <v>2023</v>
      </c>
      <c r="B10" s="113">
        <v>1426198.7043580001</v>
      </c>
      <c r="C10" s="113">
        <v>1111064.724832</v>
      </c>
      <c r="D10" s="113">
        <v>1211044.0406490001</v>
      </c>
      <c r="E10" s="113">
        <v>2637242.7450069999</v>
      </c>
      <c r="F10" s="113">
        <v>215154.66370899999</v>
      </c>
      <c r="G10" s="113">
        <f>SUM(G51:G60)</f>
        <v>0</v>
      </c>
      <c r="H10" s="112">
        <v>-7.987730931818775</v>
      </c>
      <c r="I10" s="112">
        <v>-9.0807047146396016</v>
      </c>
      <c r="J10" s="112">
        <v>-6.3971728807455372</v>
      </c>
      <c r="K10" s="112">
        <v>-7.2640980563720907</v>
      </c>
      <c r="L10" s="112">
        <v>-16.02012412125395</v>
      </c>
      <c r="M10" s="99"/>
      <c r="N10" s="99"/>
      <c r="O10" s="99"/>
      <c r="P10" s="99"/>
      <c r="Q10" s="99"/>
    </row>
    <row r="11" spans="1:182" ht="15" customHeight="1" x14ac:dyDescent="0.2">
      <c r="A11" s="109">
        <v>2024</v>
      </c>
      <c r="B11" s="113">
        <v>1507683.402911</v>
      </c>
      <c r="C11" s="113">
        <v>1214227.284312</v>
      </c>
      <c r="D11" s="113">
        <v>1370842.3869040001</v>
      </c>
      <c r="E11" s="113">
        <v>2878525.7898150003</v>
      </c>
      <c r="F11" s="113">
        <v>136841.01600699988</v>
      </c>
      <c r="G11" s="113"/>
      <c r="H11" s="112">
        <v>5.7134183549605755</v>
      </c>
      <c r="I11" s="112">
        <v>9.2850179808920519</v>
      </c>
      <c r="J11" s="112">
        <v>13.195089599661781</v>
      </c>
      <c r="K11" s="112">
        <v>9.1490646913263252</v>
      </c>
      <c r="L11" s="112">
        <v>-36.39876837990392</v>
      </c>
      <c r="M11" s="99"/>
      <c r="N11" s="160"/>
      <c r="O11" s="160"/>
      <c r="P11" s="160"/>
      <c r="Q11" s="160"/>
      <c r="R11" s="160"/>
      <c r="T11" s="112"/>
      <c r="U11" s="112"/>
      <c r="V11" s="112"/>
      <c r="W11" s="112"/>
      <c r="X11" s="112"/>
    </row>
    <row r="12" spans="1:182" ht="15" customHeight="1" x14ac:dyDescent="0.2">
      <c r="A12" s="109" t="s">
        <v>181</v>
      </c>
      <c r="B12" s="113">
        <v>362331.92132700002</v>
      </c>
      <c r="C12" s="113">
        <v>290365.98100099998</v>
      </c>
      <c r="D12" s="113">
        <v>328199.670942</v>
      </c>
      <c r="E12" s="113">
        <v>690531.59226900002</v>
      </c>
      <c r="F12" s="113">
        <v>34132.250385000007</v>
      </c>
      <c r="G12" s="113"/>
      <c r="H12" s="112">
        <v>2.0387533974506988</v>
      </c>
      <c r="I12" s="112">
        <v>5.0351466821541457</v>
      </c>
      <c r="J12" s="112">
        <v>12.520480132439094</v>
      </c>
      <c r="K12" s="112">
        <v>6.765778588029292</v>
      </c>
      <c r="L12" s="112">
        <v>-46.174272164867681</v>
      </c>
      <c r="M12" s="112"/>
      <c r="N12" s="112"/>
      <c r="O12" s="112"/>
      <c r="P12" s="112"/>
      <c r="Q12" s="112"/>
      <c r="R12" s="112"/>
      <c r="T12" s="112"/>
      <c r="U12" s="112"/>
      <c r="V12" s="112"/>
      <c r="W12" s="112"/>
      <c r="X12" s="112"/>
    </row>
    <row r="13" spans="1:182" ht="15" customHeight="1" x14ac:dyDescent="0.2">
      <c r="A13" s="109" t="s">
        <v>182</v>
      </c>
      <c r="B13" s="113">
        <v>378364.817912</v>
      </c>
      <c r="C13" s="113">
        <v>304353.25984700001</v>
      </c>
      <c r="D13" s="113">
        <v>337365.43592299998</v>
      </c>
      <c r="E13" s="113">
        <v>715730.25383499998</v>
      </c>
      <c r="F13" s="113">
        <v>40999.381989000016</v>
      </c>
      <c r="G13" s="113"/>
      <c r="H13" s="112">
        <f>(B13/B12-1)*100</f>
        <v>4.4249197051922096</v>
      </c>
      <c r="I13" s="112">
        <f t="shared" ref="I13:L13" si="0">(C13/C12-1)*100</f>
        <v>4.8171203795226436</v>
      </c>
      <c r="J13" s="112">
        <f t="shared" si="0"/>
        <v>2.7927404542156919</v>
      </c>
      <c r="K13" s="112">
        <f t="shared" si="0"/>
        <v>3.6491685316236255</v>
      </c>
      <c r="L13" s="112">
        <f t="shared" si="0"/>
        <v>20.119187942608917</v>
      </c>
      <c r="N13" s="112"/>
      <c r="O13" s="112"/>
      <c r="P13" s="112"/>
      <c r="Q13" s="112"/>
      <c r="R13" s="112"/>
    </row>
    <row r="14" spans="1:182" ht="9.9499999999999993" customHeight="1" x14ac:dyDescent="0.2">
      <c r="A14" s="109"/>
      <c r="B14" s="110"/>
      <c r="C14" s="110"/>
      <c r="D14" s="110"/>
      <c r="E14" s="110"/>
      <c r="F14" s="110"/>
      <c r="G14" s="111"/>
      <c r="H14" s="112"/>
      <c r="I14" s="112"/>
      <c r="J14" s="112"/>
      <c r="K14" s="112"/>
      <c r="L14" s="112"/>
    </row>
    <row r="15" spans="1:182" ht="15" customHeight="1" x14ac:dyDescent="0.2">
      <c r="A15" s="32">
        <v>2022</v>
      </c>
      <c r="B15" s="33"/>
      <c r="C15" s="33"/>
      <c r="D15" s="33"/>
      <c r="E15" s="33"/>
      <c r="F15" s="33"/>
      <c r="G15" s="34"/>
      <c r="H15" s="34"/>
      <c r="I15" s="34"/>
      <c r="J15" s="34"/>
      <c r="K15" s="34"/>
      <c r="L15" s="34"/>
      <c r="N15" s="112"/>
      <c r="O15" s="112"/>
      <c r="P15" s="112"/>
      <c r="Q15" s="112"/>
      <c r="R15" s="112"/>
    </row>
    <row r="16" spans="1:182" ht="15" customHeight="1" x14ac:dyDescent="0.2">
      <c r="A16" s="106" t="s">
        <v>36</v>
      </c>
      <c r="B16" s="114">
        <v>344289.86149699998</v>
      </c>
      <c r="C16" s="114">
        <v>282219.87445299997</v>
      </c>
      <c r="D16" s="114">
        <v>280655.824027</v>
      </c>
      <c r="E16" s="114">
        <v>624945.68552399997</v>
      </c>
      <c r="F16" s="114">
        <v>63634.037469999981</v>
      </c>
      <c r="G16" s="111"/>
      <c r="H16" s="112">
        <v>21.782330028186632</v>
      </c>
      <c r="I16" s="112">
        <v>22.011861333686518</v>
      </c>
      <c r="J16" s="112">
        <v>25.514151315780403</v>
      </c>
      <c r="K16" s="112">
        <v>23.430424686930316</v>
      </c>
      <c r="L16" s="112">
        <v>7.6640027392908259</v>
      </c>
      <c r="N16" s="112"/>
      <c r="O16" s="112"/>
      <c r="P16" s="112"/>
      <c r="Q16" s="112"/>
      <c r="R16" s="112"/>
    </row>
    <row r="17" spans="1:18" ht="15" customHeight="1" x14ac:dyDescent="0.2">
      <c r="A17" s="106" t="s">
        <v>37</v>
      </c>
      <c r="B17" s="114">
        <v>392347.97983700002</v>
      </c>
      <c r="C17" s="114">
        <v>310278.258134</v>
      </c>
      <c r="D17" s="114">
        <v>332992.31774900004</v>
      </c>
      <c r="E17" s="114">
        <v>725340.29758600006</v>
      </c>
      <c r="F17" s="114">
        <v>59355.662087999983</v>
      </c>
      <c r="G17" s="111"/>
      <c r="H17" s="112">
        <v>29.344659873293725</v>
      </c>
      <c r="I17" s="112">
        <v>24.830338585753438</v>
      </c>
      <c r="J17" s="112">
        <v>34.791718223101078</v>
      </c>
      <c r="K17" s="112">
        <v>31.789623735042756</v>
      </c>
      <c r="L17" s="112">
        <v>5.4402823553297726</v>
      </c>
    </row>
    <row r="18" spans="1:18" ht="15" customHeight="1" x14ac:dyDescent="0.2">
      <c r="A18" s="106" t="s">
        <v>38</v>
      </c>
      <c r="B18" s="114">
        <v>420094.02080300008</v>
      </c>
      <c r="C18" s="114">
        <v>319466.80783900002</v>
      </c>
      <c r="D18" s="114">
        <v>355128.46879700001</v>
      </c>
      <c r="E18" s="114">
        <v>775222.48960000009</v>
      </c>
      <c r="F18" s="114">
        <v>64965.552006000071</v>
      </c>
      <c r="G18" s="111"/>
      <c r="H18" s="112">
        <v>38.468368424574415</v>
      </c>
      <c r="I18" s="112">
        <v>31.314921421889675</v>
      </c>
      <c r="J18" s="112">
        <v>46.469291600993628</v>
      </c>
      <c r="K18" s="112">
        <v>42.02230104428282</v>
      </c>
      <c r="L18" s="112">
        <v>6.628617960118623</v>
      </c>
    </row>
    <row r="19" spans="1:18" ht="15" customHeight="1" x14ac:dyDescent="0.2">
      <c r="A19" s="106" t="s">
        <v>39</v>
      </c>
      <c r="B19" s="114">
        <v>393277.41249699995</v>
      </c>
      <c r="C19" s="114">
        <v>310069.08584399999</v>
      </c>
      <c r="D19" s="114">
        <v>325034.78158300003</v>
      </c>
      <c r="E19" s="114">
        <v>718312.19408000004</v>
      </c>
      <c r="F19" s="114">
        <v>68242.630913999921</v>
      </c>
      <c r="G19" s="111"/>
      <c r="H19" s="112">
        <v>11.856400017796263</v>
      </c>
      <c r="I19" s="112">
        <v>7.3450440655738651</v>
      </c>
      <c r="J19" s="112">
        <v>18.523056978578165</v>
      </c>
      <c r="K19" s="112">
        <v>14.777722250821142</v>
      </c>
      <c r="L19" s="112">
        <v>-11.778500331394573</v>
      </c>
    </row>
    <row r="20" spans="1:18" ht="9.9499999999999993" customHeight="1" x14ac:dyDescent="0.2">
      <c r="A20" s="111"/>
      <c r="B20" s="114"/>
      <c r="C20" s="114"/>
      <c r="D20" s="114"/>
      <c r="E20" s="114"/>
      <c r="F20" s="114"/>
      <c r="G20" s="111"/>
      <c r="H20" s="112"/>
      <c r="I20" s="112"/>
      <c r="J20" s="112"/>
      <c r="K20" s="112"/>
      <c r="L20" s="112"/>
    </row>
    <row r="21" spans="1:18" ht="15" customHeight="1" x14ac:dyDescent="0.2">
      <c r="A21" s="32">
        <v>2023</v>
      </c>
      <c r="B21" s="33"/>
      <c r="C21" s="33"/>
      <c r="D21" s="33"/>
      <c r="E21" s="33"/>
      <c r="F21" s="33"/>
      <c r="G21" s="34"/>
      <c r="H21" s="34"/>
      <c r="I21" s="34"/>
      <c r="J21" s="34"/>
      <c r="K21" s="34"/>
      <c r="L21" s="34"/>
    </row>
    <row r="22" spans="1:18" ht="15" customHeight="1" x14ac:dyDescent="0.2">
      <c r="A22" s="111" t="s">
        <v>36</v>
      </c>
      <c r="B22" s="114">
        <v>355092.46169999999</v>
      </c>
      <c r="C22" s="114">
        <v>276446.49450500001</v>
      </c>
      <c r="D22" s="114">
        <v>291679.941781</v>
      </c>
      <c r="E22" s="114">
        <v>646772.4034810001</v>
      </c>
      <c r="F22" s="114">
        <v>63412.519918999998</v>
      </c>
      <c r="G22" s="111"/>
      <c r="H22" s="112">
        <v>3.1376469106669114</v>
      </c>
      <c r="I22" s="112">
        <v>-2.0457028262768358</v>
      </c>
      <c r="J22" s="112">
        <v>3.9279846738329045</v>
      </c>
      <c r="K22" s="112">
        <v>3.4925783892241804</v>
      </c>
      <c r="L22" s="112">
        <v>-0.34811173360548781</v>
      </c>
    </row>
    <row r="23" spans="1:18" ht="15" customHeight="1" x14ac:dyDescent="0.2">
      <c r="A23" s="111" t="s">
        <v>37</v>
      </c>
      <c r="B23" s="114">
        <v>348623.39007900003</v>
      </c>
      <c r="C23" s="114">
        <v>267559.95858600002</v>
      </c>
      <c r="D23" s="114">
        <v>292800.07012699998</v>
      </c>
      <c r="E23" s="114">
        <v>641423.46020600002</v>
      </c>
      <c r="F23" s="114">
        <v>55823.31995200002</v>
      </c>
      <c r="G23" s="111"/>
      <c r="H23" s="112">
        <v>-11.144339210352316</v>
      </c>
      <c r="I23" s="112">
        <v>-13.76773861143413</v>
      </c>
      <c r="J23" s="112">
        <v>-12.070022483910817</v>
      </c>
      <c r="K23" s="112">
        <v>-11.569305836072127</v>
      </c>
      <c r="L23" s="112">
        <v>-5.9511460435955632</v>
      </c>
    </row>
    <row r="24" spans="1:18" ht="15" customHeight="1" x14ac:dyDescent="0.2">
      <c r="A24" s="111" t="s">
        <v>38</v>
      </c>
      <c r="B24" s="114">
        <v>356280.26074</v>
      </c>
      <c r="C24" s="114">
        <v>277863.11764399998</v>
      </c>
      <c r="D24" s="114">
        <v>297245.16094800003</v>
      </c>
      <c r="E24" s="114">
        <v>653525.42168799997</v>
      </c>
      <c r="F24" s="114">
        <v>59035.099792000008</v>
      </c>
      <c r="G24" s="111"/>
      <c r="H24" s="112">
        <v>-15.190351898134979</v>
      </c>
      <c r="I24" s="112">
        <v>-13.022852194387225</v>
      </c>
      <c r="J24" s="112">
        <v>-16.299258700683744</v>
      </c>
      <c r="K24" s="112">
        <v>-15.698340740191046</v>
      </c>
      <c r="L24" s="112">
        <v>-9.128610518775151</v>
      </c>
    </row>
    <row r="25" spans="1:18" ht="15" customHeight="1" x14ac:dyDescent="0.2">
      <c r="A25" s="111" t="s">
        <v>39</v>
      </c>
      <c r="B25" s="114">
        <v>366202.591839</v>
      </c>
      <c r="C25" s="114">
        <v>289195.15409700002</v>
      </c>
      <c r="D25" s="114">
        <v>329318.86779300001</v>
      </c>
      <c r="E25" s="114">
        <v>695521.45963200007</v>
      </c>
      <c r="F25" s="114">
        <v>36883.724045999988</v>
      </c>
      <c r="G25" s="111"/>
      <c r="H25" s="112">
        <v>-6.8844077482345849</v>
      </c>
      <c r="I25" s="112">
        <v>-6.7320260870836783</v>
      </c>
      <c r="J25" s="112">
        <v>1.3180393154035444</v>
      </c>
      <c r="K25" s="112">
        <v>-3.1728174233753466</v>
      </c>
      <c r="L25" s="112">
        <v>-45.952077825836987</v>
      </c>
    </row>
    <row r="26" spans="1:18" ht="9.6" customHeight="1" x14ac:dyDescent="0.2">
      <c r="A26" s="106"/>
      <c r="B26" s="114"/>
      <c r="C26" s="114"/>
      <c r="D26" s="114"/>
      <c r="E26" s="114"/>
      <c r="F26" s="114"/>
      <c r="G26" s="111"/>
      <c r="H26" s="111"/>
      <c r="I26" s="111"/>
      <c r="J26" s="111"/>
      <c r="K26" s="111"/>
      <c r="L26" s="111"/>
    </row>
    <row r="27" spans="1:18" ht="15" customHeight="1" x14ac:dyDescent="0.2">
      <c r="A27" s="32">
        <v>2024</v>
      </c>
      <c r="B27" s="33"/>
      <c r="C27" s="33"/>
      <c r="D27" s="33"/>
      <c r="E27" s="33"/>
      <c r="F27" s="33"/>
      <c r="G27" s="34"/>
      <c r="H27" s="34"/>
      <c r="I27" s="34"/>
      <c r="J27" s="34"/>
      <c r="K27" s="34"/>
      <c r="L27" s="34"/>
    </row>
    <row r="28" spans="1:18" ht="15" customHeight="1" x14ac:dyDescent="0.2">
      <c r="A28" s="111" t="s">
        <v>36</v>
      </c>
      <c r="B28" s="115">
        <v>362331.92132700002</v>
      </c>
      <c r="C28" s="115">
        <v>290365.98100099998</v>
      </c>
      <c r="D28" s="115">
        <v>328199.670942</v>
      </c>
      <c r="E28" s="115">
        <v>690531.59226900002</v>
      </c>
      <c r="F28" s="115">
        <v>34132.250385000007</v>
      </c>
      <c r="G28" s="24"/>
      <c r="H28" s="112">
        <f>(B28-B22)/B22*100</f>
        <v>2.0387533974506882</v>
      </c>
      <c r="I28" s="112">
        <f t="shared" ref="I28:I31" si="1">(C28-C22)/C22*100</f>
        <v>5.035146682154152</v>
      </c>
      <c r="J28" s="112">
        <f t="shared" ref="J28:J31" si="2">(D28-D22)/D22*100</f>
        <v>12.520480132439085</v>
      </c>
      <c r="K28" s="112">
        <f t="shared" ref="K28:K31" si="3">(E28-E22)/E22*100</f>
        <v>6.7657785880292902</v>
      </c>
      <c r="L28" s="112">
        <f t="shared" ref="L28:L31" si="4">(F28-F22)/F22*100</f>
        <v>-46.174272164867688</v>
      </c>
      <c r="N28" s="112"/>
      <c r="O28" s="112"/>
      <c r="P28" s="112"/>
      <c r="Q28" s="112"/>
      <c r="R28" s="112"/>
    </row>
    <row r="29" spans="1:18" ht="15" customHeight="1" x14ac:dyDescent="0.2">
      <c r="A29" s="111" t="s">
        <v>37</v>
      </c>
      <c r="B29" s="115">
        <v>368749.157183</v>
      </c>
      <c r="C29" s="115">
        <v>297935.45392900001</v>
      </c>
      <c r="D29" s="115">
        <v>336776.34135299997</v>
      </c>
      <c r="E29" s="115">
        <v>705525.49853600003</v>
      </c>
      <c r="F29" s="115">
        <v>31972.815830000007</v>
      </c>
      <c r="G29" s="115"/>
      <c r="H29" s="112">
        <f>(B29-B23)/B23*100</f>
        <v>5.7729250752335801</v>
      </c>
      <c r="I29" s="112">
        <f t="shared" si="1"/>
        <v>11.352780701390561</v>
      </c>
      <c r="J29" s="112">
        <f t="shared" si="2"/>
        <v>15.019214717716967</v>
      </c>
      <c r="K29" s="112">
        <f t="shared" si="3"/>
        <v>9.9937159001656966</v>
      </c>
      <c r="L29" s="112">
        <f t="shared" si="4"/>
        <v>-42.724983291047536</v>
      </c>
      <c r="N29" s="112"/>
      <c r="O29" s="112"/>
      <c r="P29" s="112"/>
      <c r="Q29" s="112"/>
      <c r="R29" s="112"/>
    </row>
    <row r="30" spans="1:18" ht="15" customHeight="1" x14ac:dyDescent="0.2">
      <c r="A30" s="111" t="s">
        <v>38</v>
      </c>
      <c r="B30" s="115">
        <v>383677.87466800003</v>
      </c>
      <c r="C30" s="115">
        <v>311174.89272400003</v>
      </c>
      <c r="D30" s="115">
        <v>358995.394271</v>
      </c>
      <c r="E30" s="115">
        <v>742673.26893899997</v>
      </c>
      <c r="F30" s="115">
        <v>24682.480396999992</v>
      </c>
      <c r="G30" s="115"/>
      <c r="H30" s="112">
        <f>(B30-B24)/B24*100</f>
        <v>7.6899050963684417</v>
      </c>
      <c r="I30" s="112">
        <f t="shared" si="1"/>
        <v>11.988555862487409</v>
      </c>
      <c r="J30" s="112">
        <f t="shared" si="2"/>
        <v>20.774176146740544</v>
      </c>
      <c r="K30" s="112">
        <f t="shared" si="3"/>
        <v>13.641068012433056</v>
      </c>
      <c r="L30" s="112">
        <f t="shared" si="4"/>
        <v>-58.190160626534968</v>
      </c>
      <c r="N30" s="112"/>
      <c r="O30" s="112"/>
      <c r="P30" s="112"/>
      <c r="Q30" s="112"/>
      <c r="R30" s="112"/>
    </row>
    <row r="31" spans="1:18" ht="15" customHeight="1" x14ac:dyDescent="0.2">
      <c r="A31" s="111" t="s">
        <v>39</v>
      </c>
      <c r="B31" s="115">
        <v>392924.44973300002</v>
      </c>
      <c r="C31" s="115">
        <v>314750.95665800001</v>
      </c>
      <c r="D31" s="115">
        <v>346870.98033799999</v>
      </c>
      <c r="E31" s="115">
        <v>739795.43007100001</v>
      </c>
      <c r="F31" s="115">
        <v>46053.469395000007</v>
      </c>
      <c r="G31" s="115"/>
      <c r="H31" s="112">
        <f>(B31-B25)/B25*100</f>
        <v>7.2970149555217256</v>
      </c>
      <c r="I31" s="112">
        <f t="shared" si="1"/>
        <v>8.836870949928926</v>
      </c>
      <c r="J31" s="112">
        <f t="shared" si="2"/>
        <v>5.3298229350262174</v>
      </c>
      <c r="K31" s="112">
        <f t="shared" si="3"/>
        <v>6.3655793542912775</v>
      </c>
      <c r="L31" s="112">
        <f t="shared" si="4"/>
        <v>24.861224255890914</v>
      </c>
      <c r="N31" s="112"/>
      <c r="O31" s="112"/>
      <c r="P31" s="112"/>
      <c r="Q31" s="112"/>
      <c r="R31" s="112"/>
    </row>
    <row r="32" spans="1:18" ht="9.75" customHeight="1" x14ac:dyDescent="0.2">
      <c r="A32" s="111"/>
      <c r="B32" s="115"/>
      <c r="C32" s="115"/>
      <c r="D32" s="115"/>
      <c r="E32" s="115"/>
      <c r="F32" s="115"/>
      <c r="G32" s="115"/>
      <c r="H32" s="112"/>
      <c r="I32" s="112"/>
      <c r="J32" s="112"/>
      <c r="K32" s="112"/>
      <c r="L32" s="112"/>
    </row>
    <row r="33" spans="1:18" ht="15" customHeight="1" x14ac:dyDescent="0.2">
      <c r="A33" s="32">
        <v>2025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</row>
    <row r="34" spans="1:18" ht="15" customHeight="1" x14ac:dyDescent="0.2">
      <c r="A34" s="111" t="s">
        <v>36</v>
      </c>
      <c r="B34" s="115">
        <v>378364.817912</v>
      </c>
      <c r="C34" s="115">
        <v>304353.25984700001</v>
      </c>
      <c r="D34" s="115">
        <v>337365.43592299998</v>
      </c>
      <c r="E34" s="115">
        <v>715730.25383499998</v>
      </c>
      <c r="F34" s="115">
        <v>40999.381989000016</v>
      </c>
      <c r="G34" s="24"/>
      <c r="H34" s="112">
        <f>(B34-B28)/B28*100</f>
        <v>4.4249197051922158</v>
      </c>
      <c r="I34" s="112">
        <f t="shared" ref="I34" si="5">(C34-C28)/C28*100</f>
        <v>4.817120379522648</v>
      </c>
      <c r="J34" s="112">
        <f t="shared" ref="J34" si="6">(D34-D28)/D28*100</f>
        <v>2.7927404542156822</v>
      </c>
      <c r="K34" s="112">
        <f t="shared" ref="K34" si="7">(E34-E28)/E28*100</f>
        <v>3.649168531623634</v>
      </c>
      <c r="L34" s="112">
        <f t="shared" ref="L34" si="8">(F34-F28)/F28*100</f>
        <v>20.119187942608924</v>
      </c>
      <c r="N34" s="112"/>
      <c r="O34" s="112"/>
      <c r="P34" s="112"/>
      <c r="Q34" s="112"/>
      <c r="R34" s="112"/>
    </row>
    <row r="35" spans="1:18" ht="9.75" customHeight="1" x14ac:dyDescent="0.2">
      <c r="A35" s="111"/>
      <c r="B35" s="115"/>
      <c r="C35" s="115"/>
      <c r="D35" s="115"/>
      <c r="E35" s="115"/>
      <c r="F35" s="115"/>
      <c r="G35" s="115"/>
      <c r="H35" s="112"/>
      <c r="I35" s="112"/>
      <c r="J35" s="112"/>
      <c r="K35" s="112"/>
      <c r="L35" s="112"/>
    </row>
    <row r="36" spans="1:18" ht="15" customHeight="1" x14ac:dyDescent="0.2">
      <c r="A36" s="32" t="s">
        <v>132</v>
      </c>
      <c r="B36" s="33"/>
      <c r="C36" s="33"/>
      <c r="D36" s="33"/>
      <c r="E36" s="33"/>
      <c r="F36" s="33"/>
      <c r="G36" s="34"/>
      <c r="H36" s="178"/>
      <c r="I36" s="178"/>
      <c r="J36" s="178"/>
      <c r="K36" s="178"/>
      <c r="L36" s="178"/>
    </row>
    <row r="37" spans="1:18" ht="15" customHeight="1" x14ac:dyDescent="0.2">
      <c r="A37" s="106" t="s">
        <v>40</v>
      </c>
      <c r="B37" s="115">
        <v>111060.00939799999</v>
      </c>
      <c r="C37" s="115">
        <v>91390.607028999992</v>
      </c>
      <c r="D37" s="115">
        <v>92822.474442999999</v>
      </c>
      <c r="E37" s="115">
        <v>203882.48384100001</v>
      </c>
      <c r="F37" s="115">
        <v>18237.534954999996</v>
      </c>
      <c r="G37" s="115"/>
      <c r="H37" s="112">
        <v>23.844797633476635</v>
      </c>
      <c r="I37" s="112">
        <v>26.563956131346721</v>
      </c>
      <c r="J37" s="112">
        <v>27.053650175175996</v>
      </c>
      <c r="K37" s="112">
        <v>25.285373756514655</v>
      </c>
      <c r="L37" s="112">
        <v>9.7386267948785257</v>
      </c>
    </row>
    <row r="38" spans="1:18" ht="15" customHeight="1" x14ac:dyDescent="0.2">
      <c r="A38" s="106" t="s">
        <v>41</v>
      </c>
      <c r="B38" s="115">
        <v>101741.736349</v>
      </c>
      <c r="C38" s="115">
        <v>83898.871218999993</v>
      </c>
      <c r="D38" s="115">
        <v>82589.281335000007</v>
      </c>
      <c r="E38" s="115">
        <v>184331.01768400002</v>
      </c>
      <c r="F38" s="115">
        <v>19152.455013999992</v>
      </c>
      <c r="G38" s="115"/>
      <c r="H38" s="112">
        <v>15.873280158207073</v>
      </c>
      <c r="I38" s="112">
        <v>16.991308493967257</v>
      </c>
      <c r="J38" s="112">
        <v>18.52636215527874</v>
      </c>
      <c r="K38" s="112">
        <v>17.047155138527451</v>
      </c>
      <c r="L38" s="112">
        <v>5.6732807952020288</v>
      </c>
    </row>
    <row r="39" spans="1:18" ht="15" customHeight="1" x14ac:dyDescent="0.2">
      <c r="A39" s="106" t="s">
        <v>42</v>
      </c>
      <c r="B39" s="115">
        <v>131488.11575</v>
      </c>
      <c r="C39" s="115">
        <v>106930.396205</v>
      </c>
      <c r="D39" s="115">
        <v>105244.068249</v>
      </c>
      <c r="E39" s="115">
        <v>236732.183999</v>
      </c>
      <c r="F39" s="115">
        <v>26244.047500999994</v>
      </c>
      <c r="G39" s="115"/>
      <c r="H39" s="112">
        <v>24.955289871458948</v>
      </c>
      <c r="I39" s="112">
        <v>22.370518875425972</v>
      </c>
      <c r="J39" s="112">
        <v>30.144432641425738</v>
      </c>
      <c r="K39" s="112">
        <v>27.210216101134233</v>
      </c>
      <c r="L39" s="112">
        <v>7.7297620541802923</v>
      </c>
    </row>
    <row r="40" spans="1:18" ht="15" customHeight="1" x14ac:dyDescent="0.2">
      <c r="A40" s="106" t="s">
        <v>43</v>
      </c>
      <c r="B40" s="115">
        <v>127482.872603</v>
      </c>
      <c r="C40" s="115">
        <v>103415.757575</v>
      </c>
      <c r="D40" s="115">
        <v>104107.46582700001</v>
      </c>
      <c r="E40" s="115">
        <v>231590.33843</v>
      </c>
      <c r="F40" s="115">
        <v>23375.406775999989</v>
      </c>
      <c r="G40" s="106"/>
      <c r="H40" s="112">
        <v>20.687096971318564</v>
      </c>
      <c r="I40" s="112">
        <v>21.559072154862243</v>
      </c>
      <c r="J40" s="112">
        <v>22.058361572281765</v>
      </c>
      <c r="K40" s="112">
        <v>21.299693979973849</v>
      </c>
      <c r="L40" s="116">
        <v>14.936229331721758</v>
      </c>
    </row>
    <row r="41" spans="1:18" ht="15" customHeight="1" x14ac:dyDescent="0.2">
      <c r="A41" s="106" t="s">
        <v>44</v>
      </c>
      <c r="B41" s="115">
        <v>120589.64189</v>
      </c>
      <c r="C41" s="115">
        <v>96240.941128999984</v>
      </c>
      <c r="D41" s="115">
        <v>107791.338885</v>
      </c>
      <c r="E41" s="115">
        <v>228380.980775</v>
      </c>
      <c r="F41" s="115">
        <v>12798.303004999994</v>
      </c>
      <c r="G41" s="106"/>
      <c r="H41" s="112">
        <v>30.525932447262587</v>
      </c>
      <c r="I41" s="112">
        <v>22.099374836760134</v>
      </c>
      <c r="J41" s="112">
        <v>37.258456263572029</v>
      </c>
      <c r="K41" s="112">
        <v>33.619302825215598</v>
      </c>
      <c r="L41" s="112">
        <v>-7.6324334918338179</v>
      </c>
    </row>
    <row r="42" spans="1:18" ht="15" customHeight="1" x14ac:dyDescent="0.2">
      <c r="A42" s="106" t="s">
        <v>45</v>
      </c>
      <c r="B42" s="115">
        <v>144275.465344</v>
      </c>
      <c r="C42" s="115">
        <v>110621.55943000001</v>
      </c>
      <c r="D42" s="115">
        <v>121093.513037</v>
      </c>
      <c r="E42" s="115">
        <v>265368.97838099999</v>
      </c>
      <c r="F42" s="115">
        <v>23181.952307</v>
      </c>
      <c r="G42" s="106"/>
      <c r="H42" s="112">
        <v>36.99178575444337</v>
      </c>
      <c r="I42" s="112">
        <v>30.660003245451634</v>
      </c>
      <c r="J42" s="112">
        <v>45.514870549863303</v>
      </c>
      <c r="K42" s="112">
        <v>40.753798672938061</v>
      </c>
      <c r="L42" s="112">
        <v>4.8976287127345728</v>
      </c>
    </row>
    <row r="43" spans="1:18" ht="15" customHeight="1" x14ac:dyDescent="0.2">
      <c r="A43" s="106" t="s">
        <v>46</v>
      </c>
      <c r="B43" s="115">
        <v>134325.516668</v>
      </c>
      <c r="C43" s="115">
        <v>102359.09190499999</v>
      </c>
      <c r="D43" s="115">
        <v>118486.734147</v>
      </c>
      <c r="E43" s="115">
        <v>252812.25081499998</v>
      </c>
      <c r="F43" s="115">
        <v>15838.782521000001</v>
      </c>
      <c r="G43" s="106"/>
      <c r="H43" s="112">
        <v>38.302465678175309</v>
      </c>
      <c r="I43" s="112">
        <v>33.764303711898222</v>
      </c>
      <c r="J43" s="112">
        <v>41.791363512138823</v>
      </c>
      <c r="K43" s="112">
        <v>39.915997219279937</v>
      </c>
      <c r="L43" s="112">
        <v>16.802467449995433</v>
      </c>
    </row>
    <row r="44" spans="1:18" ht="15" customHeight="1" x14ac:dyDescent="0.2">
      <c r="A44" s="106" t="s">
        <v>47</v>
      </c>
      <c r="B44" s="115">
        <v>141518.88425100001</v>
      </c>
      <c r="C44" s="115">
        <v>106661.33740999999</v>
      </c>
      <c r="D44" s="115">
        <v>124231.33867300001</v>
      </c>
      <c r="E44" s="115">
        <v>265750.222924</v>
      </c>
      <c r="F44" s="115">
        <v>17287.545578000005</v>
      </c>
      <c r="G44" s="106"/>
      <c r="H44" s="112">
        <v>48.374733564609322</v>
      </c>
      <c r="I44" s="112">
        <v>35.061271387999462</v>
      </c>
      <c r="J44" s="112">
        <v>67.326150725706384</v>
      </c>
      <c r="K44" s="112">
        <v>56.669816517416074</v>
      </c>
      <c r="L44" s="112">
        <v>-18.201653450312939</v>
      </c>
    </row>
    <row r="45" spans="1:18" ht="15" customHeight="1" x14ac:dyDescent="0.2">
      <c r="A45" s="106" t="s">
        <v>48</v>
      </c>
      <c r="B45" s="115">
        <v>144249.61988400001</v>
      </c>
      <c r="C45" s="115">
        <v>110446.378524</v>
      </c>
      <c r="D45" s="115">
        <v>112410.39597699999</v>
      </c>
      <c r="E45" s="115">
        <v>256660.01586099999</v>
      </c>
      <c r="F45" s="115">
        <v>31839.223907000021</v>
      </c>
      <c r="G45" s="106"/>
      <c r="H45" s="112">
        <v>30.092384141377053</v>
      </c>
      <c r="I45" s="112">
        <v>25.809748183461728</v>
      </c>
      <c r="J45" s="112">
        <v>32.794057036750544</v>
      </c>
      <c r="K45" s="112">
        <v>31.261994989887569</v>
      </c>
      <c r="L45" s="112">
        <v>21.374228588521458</v>
      </c>
    </row>
    <row r="46" spans="1:18" ht="15" customHeight="1" x14ac:dyDescent="0.2">
      <c r="A46" s="106" t="s">
        <v>49</v>
      </c>
      <c r="B46" s="115">
        <v>131977.237731</v>
      </c>
      <c r="C46" s="115">
        <v>101552.431839</v>
      </c>
      <c r="D46" s="115">
        <v>113518.137284</v>
      </c>
      <c r="E46" s="115">
        <v>245495.375015</v>
      </c>
      <c r="F46" s="115">
        <v>18459.100447000004</v>
      </c>
      <c r="G46" s="106"/>
      <c r="H46" s="112">
        <v>15.275924684630427</v>
      </c>
      <c r="I46" s="112">
        <v>11.134401439733912</v>
      </c>
      <c r="J46" s="112">
        <v>29.136632463519174</v>
      </c>
      <c r="K46" s="112">
        <v>21.296035686849422</v>
      </c>
      <c r="L46" s="112">
        <v>-30.559643255143946</v>
      </c>
    </row>
    <row r="47" spans="1:18" ht="15" customHeight="1" x14ac:dyDescent="0.2">
      <c r="A47" s="106" t="s">
        <v>50</v>
      </c>
      <c r="B47" s="115">
        <v>129693.918792</v>
      </c>
      <c r="C47" s="115">
        <v>103512.51386900002</v>
      </c>
      <c r="D47" s="115">
        <v>107890.405297</v>
      </c>
      <c r="E47" s="115">
        <v>237584.324089</v>
      </c>
      <c r="F47" s="115">
        <v>21803.513494999992</v>
      </c>
      <c r="G47" s="106"/>
      <c r="H47" s="112">
        <v>15.108957462332709</v>
      </c>
      <c r="I47" s="112">
        <v>9.8617238790357913</v>
      </c>
      <c r="J47" s="112">
        <v>15.534590049252531</v>
      </c>
      <c r="K47" s="112">
        <v>15.301853885796756</v>
      </c>
      <c r="L47" s="112">
        <v>13.048125646069813</v>
      </c>
    </row>
    <row r="48" spans="1:18" ht="15" customHeight="1" x14ac:dyDescent="0.2">
      <c r="A48" s="106" t="s">
        <v>51</v>
      </c>
      <c r="B48" s="115">
        <v>131606.255974</v>
      </c>
      <c r="C48" s="115">
        <v>105004.140136</v>
      </c>
      <c r="D48" s="115">
        <v>103626.239002</v>
      </c>
      <c r="E48" s="115">
        <v>235232.49497599999</v>
      </c>
      <c r="F48" s="115">
        <v>27980.016971999998</v>
      </c>
      <c r="G48" s="106"/>
      <c r="H48" s="112">
        <v>5.7650529224131866</v>
      </c>
      <c r="I48" s="112">
        <v>1.6950196081564057</v>
      </c>
      <c r="J48" s="112">
        <v>11.487793783682431</v>
      </c>
      <c r="K48" s="112">
        <v>8.2120001599250543</v>
      </c>
      <c r="L48" s="112">
        <v>-11.129808627157166</v>
      </c>
    </row>
    <row r="49" spans="1:12" ht="9.9499999999999993" customHeight="1" x14ac:dyDescent="0.2">
      <c r="A49" s="106"/>
      <c r="B49" s="115"/>
      <c r="C49" s="115"/>
      <c r="D49" s="115"/>
      <c r="E49" s="110"/>
      <c r="F49" s="110"/>
      <c r="G49" s="106"/>
      <c r="H49" s="112"/>
      <c r="I49" s="112"/>
      <c r="J49" s="112"/>
      <c r="K49" s="112"/>
      <c r="L49" s="112"/>
    </row>
    <row r="50" spans="1:12" ht="15" customHeight="1" x14ac:dyDescent="0.2">
      <c r="A50" s="32">
        <v>2023</v>
      </c>
      <c r="B50" s="33"/>
      <c r="C50" s="33"/>
      <c r="D50" s="33"/>
      <c r="E50" s="33"/>
      <c r="F50" s="33"/>
      <c r="G50" s="34"/>
      <c r="H50" s="34"/>
      <c r="I50" s="34"/>
      <c r="J50" s="34"/>
      <c r="K50" s="34"/>
      <c r="L50" s="34"/>
    </row>
    <row r="51" spans="1:12" ht="15" customHeight="1" x14ac:dyDescent="0.2">
      <c r="A51" s="106" t="s">
        <v>40</v>
      </c>
      <c r="B51" s="115">
        <v>112665.503447</v>
      </c>
      <c r="C51" s="115">
        <v>86053.172638000004</v>
      </c>
      <c r="D51" s="115">
        <v>94508.322193999993</v>
      </c>
      <c r="E51" s="115">
        <v>207173.825641</v>
      </c>
      <c r="F51" s="115">
        <v>18157.181253000002</v>
      </c>
      <c r="G51" s="106"/>
      <c r="H51" s="112">
        <f>(B51-B37)/B37*100</f>
        <v>1.4456095021984692</v>
      </c>
      <c r="I51" s="112">
        <v>-5.8513924601716258</v>
      </c>
      <c r="J51" s="112">
        <f t="shared" ref="J51:L55" si="9">(D51-D37)/D37*100</f>
        <v>1.8162064318111144</v>
      </c>
      <c r="K51" s="112">
        <f t="shared" si="9"/>
        <v>1.6143327950461817</v>
      </c>
      <c r="L51" s="112">
        <f t="shared" si="9"/>
        <v>-0.44059519117172868</v>
      </c>
    </row>
    <row r="52" spans="1:12" ht="15" customHeight="1" x14ac:dyDescent="0.2">
      <c r="A52" s="106" t="s">
        <v>41</v>
      </c>
      <c r="B52" s="115">
        <v>112682.12675900001</v>
      </c>
      <c r="C52" s="115">
        <v>87854.017988000007</v>
      </c>
      <c r="D52" s="115">
        <v>92702.965465000001</v>
      </c>
      <c r="E52" s="115">
        <v>205385.09222400002</v>
      </c>
      <c r="F52" s="115">
        <v>19979.161294000005</v>
      </c>
      <c r="G52" s="106"/>
      <c r="H52" s="112">
        <f>(B52-B38)/B38*100</f>
        <v>10.753099762787308</v>
      </c>
      <c r="I52" s="112">
        <f>(C52-C38)/C38*100</f>
        <v>4.7141835301644903</v>
      </c>
      <c r="J52" s="112">
        <f t="shared" si="9"/>
        <v>12.245758731059423</v>
      </c>
      <c r="K52" s="112">
        <f t="shared" si="9"/>
        <v>11.42188374183077</v>
      </c>
      <c r="L52" s="112">
        <f t="shared" si="9"/>
        <v>4.3164507077328222</v>
      </c>
    </row>
    <row r="53" spans="1:12" ht="15" customHeight="1" x14ac:dyDescent="0.2">
      <c r="A53" s="106" t="s">
        <v>42</v>
      </c>
      <c r="B53" s="115">
        <v>129744.831494</v>
      </c>
      <c r="C53" s="115">
        <v>102539.303879</v>
      </c>
      <c r="D53" s="115">
        <v>104468.65412200001</v>
      </c>
      <c r="E53" s="115">
        <v>234213.48561600002</v>
      </c>
      <c r="F53" s="115">
        <v>25276.177371999991</v>
      </c>
      <c r="G53" s="106"/>
      <c r="H53" s="112">
        <f>(B53-B39)/B39*100</f>
        <v>-1.3258112689929538</v>
      </c>
      <c r="I53" s="112">
        <f>(C53-C39)/C39*100</f>
        <v>-4.1064958906368227</v>
      </c>
      <c r="J53" s="112">
        <f t="shared" si="9"/>
        <v>-0.73677703636980418</v>
      </c>
      <c r="K53" s="112">
        <f t="shared" si="9"/>
        <v>-1.063944217661009</v>
      </c>
      <c r="L53" s="112">
        <f t="shared" si="9"/>
        <v>-3.6879605897799235</v>
      </c>
    </row>
    <row r="54" spans="1:12" ht="15" customHeight="1" x14ac:dyDescent="0.2">
      <c r="A54" s="106" t="s">
        <v>43</v>
      </c>
      <c r="B54" s="115">
        <v>105165.660262</v>
      </c>
      <c r="C54" s="115">
        <v>80176.111573999995</v>
      </c>
      <c r="D54" s="115">
        <v>93820.563188</v>
      </c>
      <c r="E54" s="115">
        <v>198986.22344999999</v>
      </c>
      <c r="F54" s="115">
        <v>11345.097074000005</v>
      </c>
      <c r="G54" s="106"/>
      <c r="H54" s="112">
        <f>(B54-B40)/B40*100</f>
        <v>-17.50604758530897</v>
      </c>
      <c r="I54" s="112">
        <f>(C54-C40)/C40*100</f>
        <v>-22.472055077434366</v>
      </c>
      <c r="J54" s="112">
        <f t="shared" si="9"/>
        <v>-9.8810422069961898</v>
      </c>
      <c r="K54" s="112">
        <f t="shared" si="9"/>
        <v>-14.078357154719933</v>
      </c>
      <c r="L54" s="112">
        <f t="shared" si="9"/>
        <v>-51.465669955107472</v>
      </c>
    </row>
    <row r="55" spans="1:12" ht="15" customHeight="1" x14ac:dyDescent="0.2">
      <c r="A55" s="106" t="s">
        <v>44</v>
      </c>
      <c r="B55" s="115">
        <v>119515.77106100001</v>
      </c>
      <c r="C55" s="115">
        <v>93622.857315999994</v>
      </c>
      <c r="D55" s="115">
        <v>104104.705103</v>
      </c>
      <c r="E55" s="115">
        <v>223620.47616399999</v>
      </c>
      <c r="F55" s="115">
        <v>15411.065958000007</v>
      </c>
      <c r="G55" s="106"/>
      <c r="H55" s="112">
        <f>(B55-B41)/B41*100</f>
        <v>-0.8905166415367255</v>
      </c>
      <c r="I55" s="112">
        <f>(C55-C41)/C41*100</f>
        <v>-2.7203431120761254</v>
      </c>
      <c r="J55" s="112">
        <f t="shared" si="9"/>
        <v>-3.4201577048163263</v>
      </c>
      <c r="K55" s="112">
        <f t="shared" si="9"/>
        <v>-2.0844575563365502</v>
      </c>
      <c r="L55" s="112">
        <f t="shared" si="9"/>
        <v>20.414917133773653</v>
      </c>
    </row>
    <row r="56" spans="1:12" ht="15" customHeight="1" x14ac:dyDescent="0.2">
      <c r="A56" s="106" t="s">
        <v>45</v>
      </c>
      <c r="B56" s="115">
        <v>123941.95875600001</v>
      </c>
      <c r="C56" s="115">
        <v>93760.989696000004</v>
      </c>
      <c r="D56" s="115">
        <v>94874.801835999999</v>
      </c>
      <c r="E56" s="115">
        <v>218816.76059200001</v>
      </c>
      <c r="F56" s="115">
        <v>29067.156920000009</v>
      </c>
      <c r="G56" s="106"/>
      <c r="H56" s="112">
        <f t="shared" ref="H56:H62" si="10">(B56-B42)/B42*100</f>
        <v>-14.093530413863679</v>
      </c>
      <c r="I56" s="112">
        <f t="shared" ref="I56:I62" si="11">(C56-C42)/C42*100</f>
        <v>-15.241667013986698</v>
      </c>
      <c r="J56" s="112">
        <f t="shared" ref="J56:J62" si="12">(D56-D42)/D42*100</f>
        <v>-21.651623231864534</v>
      </c>
      <c r="K56" s="112">
        <f t="shared" ref="K56:K62" si="13">(E56-E42)/E42*100</f>
        <v>-17.542449035683163</v>
      </c>
      <c r="L56" s="112">
        <f t="shared" ref="L56:L62" si="14">(F56-F42)/F42*100</f>
        <v>25.387010270152778</v>
      </c>
    </row>
    <row r="57" spans="1:12" ht="15" customHeight="1" x14ac:dyDescent="0.2">
      <c r="A57" s="106" t="s">
        <v>46</v>
      </c>
      <c r="B57" s="115">
        <v>116765.36466200001</v>
      </c>
      <c r="C57" s="115">
        <v>89039.854288000002</v>
      </c>
      <c r="D57" s="115">
        <v>99458.206325000006</v>
      </c>
      <c r="E57" s="115">
        <v>216223.57098700001</v>
      </c>
      <c r="F57" s="115">
        <v>17307.158337000001</v>
      </c>
      <c r="G57" s="106"/>
      <c r="H57" s="112">
        <f t="shared" si="10"/>
        <v>-13.072834143196932</v>
      </c>
      <c r="I57" s="112">
        <f t="shared" si="11"/>
        <v>-13.012266296150463</v>
      </c>
      <c r="J57" s="112">
        <f t="shared" si="12"/>
        <v>-16.059627230836103</v>
      </c>
      <c r="K57" s="112">
        <f t="shared" si="13"/>
        <v>-14.47266883232427</v>
      </c>
      <c r="L57" s="112">
        <f t="shared" si="14"/>
        <v>9.2707619039098468</v>
      </c>
    </row>
    <row r="58" spans="1:12" ht="15" customHeight="1" x14ac:dyDescent="0.2">
      <c r="A58" s="106" t="s">
        <v>47</v>
      </c>
      <c r="B58" s="115">
        <v>115180.797911</v>
      </c>
      <c r="C58" s="115">
        <v>92098.632293000002</v>
      </c>
      <c r="D58" s="115">
        <v>97850.425300000003</v>
      </c>
      <c r="E58" s="115">
        <v>213031.223211</v>
      </c>
      <c r="F58" s="115">
        <v>17330.372610999999</v>
      </c>
      <c r="G58" s="106"/>
      <c r="H58" s="112">
        <f t="shared" si="10"/>
        <v>-18.611004799392276</v>
      </c>
      <c r="I58" s="112">
        <f t="shared" si="11"/>
        <v>-13.653218186287875</v>
      </c>
      <c r="J58" s="112">
        <f t="shared" si="12"/>
        <v>-21.235312808179163</v>
      </c>
      <c r="K58" s="112">
        <f t="shared" si="13"/>
        <v>-19.837800748741696</v>
      </c>
      <c r="L58" s="112">
        <f t="shared" si="14"/>
        <v>0.24773344953314519</v>
      </c>
    </row>
    <row r="59" spans="1:12" ht="15" customHeight="1" x14ac:dyDescent="0.2">
      <c r="A59" s="106" t="s">
        <v>48</v>
      </c>
      <c r="B59" s="115">
        <v>124334.098167</v>
      </c>
      <c r="C59" s="115">
        <v>96724.631062999993</v>
      </c>
      <c r="D59" s="115">
        <v>99936.529322999995</v>
      </c>
      <c r="E59" s="115">
        <v>224270.62748999998</v>
      </c>
      <c r="F59" s="115">
        <v>24397.568844000009</v>
      </c>
      <c r="G59" s="106"/>
      <c r="H59" s="112">
        <f t="shared" si="10"/>
        <v>-13.80629060445033</v>
      </c>
      <c r="I59" s="112">
        <f t="shared" si="11"/>
        <v>-12.423899854732014</v>
      </c>
      <c r="J59" s="112">
        <f t="shared" si="12"/>
        <v>-11.096719787867524</v>
      </c>
      <c r="K59" s="112">
        <f t="shared" si="13"/>
        <v>-12.619569223646121</v>
      </c>
      <c r="L59" s="112">
        <f t="shared" si="14"/>
        <v>-23.372601935073945</v>
      </c>
    </row>
    <row r="60" spans="1:12" ht="15" customHeight="1" x14ac:dyDescent="0.2">
      <c r="A60" s="106" t="s">
        <v>49</v>
      </c>
      <c r="B60" s="115">
        <v>126151.698556</v>
      </c>
      <c r="C60" s="115">
        <v>96392.111992999999</v>
      </c>
      <c r="D60" s="115">
        <v>113187.27726800001</v>
      </c>
      <c r="E60" s="115">
        <v>239338.97582400002</v>
      </c>
      <c r="F60" s="115">
        <v>12964.421287999998</v>
      </c>
      <c r="G60" s="106"/>
      <c r="H60" s="112">
        <f t="shared" si="10"/>
        <v>-4.4140484186172984</v>
      </c>
      <c r="I60" s="112">
        <f t="shared" si="11"/>
        <v>-5.0814340459922294</v>
      </c>
      <c r="J60" s="112">
        <f t="shared" si="12"/>
        <v>-0.29146004675204013</v>
      </c>
      <c r="K60" s="112">
        <f t="shared" si="13"/>
        <v>-2.5077454883310177</v>
      </c>
      <c r="L60" s="112">
        <f t="shared" si="14"/>
        <v>-29.766776418907288</v>
      </c>
    </row>
    <row r="61" spans="1:12" ht="15" customHeight="1" x14ac:dyDescent="0.2">
      <c r="A61" s="106" t="s">
        <v>50</v>
      </c>
      <c r="B61" s="115">
        <v>121603.985323</v>
      </c>
      <c r="C61" s="115">
        <v>95539.674832000004</v>
      </c>
      <c r="D61" s="115">
        <v>109500.98892800001</v>
      </c>
      <c r="E61" s="115">
        <v>231104.97425100001</v>
      </c>
      <c r="F61" s="115">
        <v>12102.996394999995</v>
      </c>
      <c r="G61" s="106"/>
      <c r="H61" s="112">
        <f t="shared" si="10"/>
        <v>-6.2377122569443193</v>
      </c>
      <c r="I61" s="112">
        <f t="shared" si="11"/>
        <v>-7.7022948617497757</v>
      </c>
      <c r="J61" s="112">
        <f t="shared" si="12"/>
        <v>1.4927959780727462</v>
      </c>
      <c r="K61" s="112">
        <f t="shared" si="13"/>
        <v>-2.7271790185840734</v>
      </c>
      <c r="L61" s="112">
        <f t="shared" si="14"/>
        <v>-44.490614332522746</v>
      </c>
    </row>
    <row r="62" spans="1:12" ht="15" customHeight="1" x14ac:dyDescent="0.2">
      <c r="A62" s="106" t="s">
        <v>51</v>
      </c>
      <c r="B62" s="115">
        <v>118446.90796</v>
      </c>
      <c r="C62" s="115">
        <v>97263.367272000003</v>
      </c>
      <c r="D62" s="115">
        <v>106630.601597</v>
      </c>
      <c r="E62" s="115">
        <v>225077.50955700001</v>
      </c>
      <c r="F62" s="115">
        <v>11816.306362999996</v>
      </c>
      <c r="G62" s="106"/>
      <c r="H62" s="112">
        <f t="shared" si="10"/>
        <v>-9.999029238093172</v>
      </c>
      <c r="I62" s="112">
        <f t="shared" si="11"/>
        <v>-7.371873960373609</v>
      </c>
      <c r="J62" s="112">
        <f t="shared" si="12"/>
        <v>2.8992296004702189</v>
      </c>
      <c r="K62" s="112">
        <f t="shared" si="13"/>
        <v>-4.3169994094719168</v>
      </c>
      <c r="L62" s="112">
        <f t="shared" si="14"/>
        <v>-57.768766277644716</v>
      </c>
    </row>
    <row r="63" spans="1:12" ht="9.9499999999999993" customHeight="1" x14ac:dyDescent="0.2">
      <c r="A63" s="106"/>
      <c r="B63" s="115"/>
      <c r="C63" s="115"/>
      <c r="D63" s="115"/>
      <c r="E63" s="115"/>
      <c r="F63" s="115"/>
      <c r="G63" s="106"/>
      <c r="H63" s="106"/>
      <c r="I63" s="106"/>
      <c r="J63" s="106"/>
      <c r="K63" s="106"/>
      <c r="L63" s="106"/>
    </row>
    <row r="64" spans="1:12" ht="15" customHeight="1" x14ac:dyDescent="0.2">
      <c r="A64" s="32">
        <v>2024</v>
      </c>
      <c r="B64" s="33"/>
      <c r="C64" s="33"/>
      <c r="D64" s="33"/>
      <c r="E64" s="33"/>
      <c r="F64" s="33"/>
      <c r="G64" s="34"/>
      <c r="H64" s="34"/>
      <c r="I64" s="34"/>
      <c r="J64" s="34"/>
      <c r="K64" s="34"/>
      <c r="L64" s="34"/>
    </row>
    <row r="65" spans="1:18" ht="15" customHeight="1" x14ac:dyDescent="0.2">
      <c r="A65" s="106" t="s">
        <v>40</v>
      </c>
      <c r="B65" s="115">
        <v>122410.483788</v>
      </c>
      <c r="C65" s="115">
        <v>94704.829196999999</v>
      </c>
      <c r="D65" s="115">
        <v>112237.969</v>
      </c>
      <c r="E65" s="115">
        <v>234648.452788</v>
      </c>
      <c r="F65" s="115">
        <v>10172.514788</v>
      </c>
      <c r="G65" s="106"/>
      <c r="H65" s="112">
        <f t="shared" ref="H65:H69" si="15">(B65-B51)/B51*100</f>
        <v>8.6494801362017864</v>
      </c>
      <c r="I65" s="112">
        <f t="shared" ref="I65:L67" si="16">(C65-C51)/C51*100</f>
        <v>10.053849606910987</v>
      </c>
      <c r="J65" s="112">
        <f t="shared" si="16"/>
        <v>18.759878912680133</v>
      </c>
      <c r="K65" s="112">
        <f t="shared" si="16"/>
        <v>13.261630450658012</v>
      </c>
      <c r="L65" s="112">
        <f t="shared" si="16"/>
        <v>-43.975253392818026</v>
      </c>
      <c r="N65" s="99"/>
      <c r="O65" s="99"/>
      <c r="P65" s="99"/>
      <c r="Q65" s="99"/>
      <c r="R65" s="99"/>
    </row>
    <row r="66" spans="1:18" ht="15" customHeight="1" x14ac:dyDescent="0.2">
      <c r="A66" s="106" t="s">
        <v>41</v>
      </c>
      <c r="B66" s="115">
        <v>111356.905075</v>
      </c>
      <c r="C66" s="115">
        <v>91538.231578999999</v>
      </c>
      <c r="D66" s="115">
        <v>100116.365899</v>
      </c>
      <c r="E66" s="115">
        <v>211473.27097399998</v>
      </c>
      <c r="F66" s="115">
        <v>11240.539176000006</v>
      </c>
      <c r="G66" s="106"/>
      <c r="H66" s="112">
        <f t="shared" si="15"/>
        <v>-1.1760708837474594</v>
      </c>
      <c r="I66" s="112">
        <f t="shared" si="16"/>
        <v>4.1935629984541176</v>
      </c>
      <c r="J66" s="112">
        <f t="shared" si="16"/>
        <v>7.996939900265569</v>
      </c>
      <c r="K66" s="112">
        <f t="shared" si="16"/>
        <v>2.9642749062624207</v>
      </c>
      <c r="L66" s="112">
        <f t="shared" si="16"/>
        <v>-43.738683468281117</v>
      </c>
      <c r="N66" s="99"/>
      <c r="O66" s="99"/>
      <c r="P66" s="99"/>
      <c r="Q66" s="99"/>
      <c r="R66" s="99"/>
    </row>
    <row r="67" spans="1:18" ht="15" customHeight="1" x14ac:dyDescent="0.2">
      <c r="A67" s="106" t="s">
        <v>42</v>
      </c>
      <c r="B67" s="115">
        <v>128564.532464</v>
      </c>
      <c r="C67" s="115">
        <v>104122.92022499999</v>
      </c>
      <c r="D67" s="115">
        <v>115845.336043</v>
      </c>
      <c r="E67" s="115">
        <v>244409.86850700001</v>
      </c>
      <c r="F67" s="115">
        <v>12719.196421000001</v>
      </c>
      <c r="G67" s="106"/>
      <c r="H67" s="112">
        <f t="shared" si="15"/>
        <v>-0.90970793703992525</v>
      </c>
      <c r="I67" s="112">
        <f t="shared" si="16"/>
        <v>1.544399353314041</v>
      </c>
      <c r="J67" s="112">
        <f t="shared" si="16"/>
        <v>10.890043541399645</v>
      </c>
      <c r="K67" s="112">
        <f t="shared" si="16"/>
        <v>4.3534567892974616</v>
      </c>
      <c r="L67" s="112">
        <f t="shared" si="16"/>
        <v>-49.679113918982651</v>
      </c>
      <c r="N67" s="99"/>
      <c r="O67" s="99"/>
      <c r="P67" s="99"/>
      <c r="Q67" s="99"/>
      <c r="R67" s="99"/>
    </row>
    <row r="68" spans="1:18" ht="15" customHeight="1" x14ac:dyDescent="0.2">
      <c r="A68" s="106" t="s">
        <v>43</v>
      </c>
      <c r="B68" s="115">
        <v>114695.19450300001</v>
      </c>
      <c r="C68" s="115">
        <v>91715.557381000006</v>
      </c>
      <c r="D68" s="115">
        <v>106953.53694799999</v>
      </c>
      <c r="E68" s="115">
        <v>221648.731451</v>
      </c>
      <c r="F68" s="115">
        <v>7741.6575550000125</v>
      </c>
      <c r="G68" s="106"/>
      <c r="H68" s="112">
        <f t="shared" si="15"/>
        <v>9.0614504936868183</v>
      </c>
      <c r="I68" s="112">
        <f t="shared" ref="I68:I69" si="17">(C68-C54)/C54*100</f>
        <v>14.392623414206698</v>
      </c>
      <c r="J68" s="112">
        <f t="shared" ref="J68:J69" si="18">(D68-D54)/D54*100</f>
        <v>13.997969436277858</v>
      </c>
      <c r="K68" s="112">
        <f t="shared" ref="K68:K69" si="19">(E68-E54)/E54*100</f>
        <v>11.388983422108366</v>
      </c>
      <c r="L68" s="112">
        <f t="shared" ref="L68:L69" si="20">(F68-F54)/F54*100</f>
        <v>-31.762086260664379</v>
      </c>
      <c r="N68" s="99"/>
      <c r="O68" s="99"/>
      <c r="P68" s="99"/>
      <c r="Q68" s="99"/>
      <c r="R68" s="99"/>
    </row>
    <row r="69" spans="1:18" ht="15" customHeight="1" x14ac:dyDescent="0.2">
      <c r="A69" s="106" t="s">
        <v>44</v>
      </c>
      <c r="B69" s="115">
        <v>128037.443455</v>
      </c>
      <c r="C69" s="115">
        <v>105806.143476</v>
      </c>
      <c r="D69" s="115">
        <v>118082.517423</v>
      </c>
      <c r="E69" s="115">
        <v>246119.96087800001</v>
      </c>
      <c r="F69" s="115">
        <v>9954.926032000003</v>
      </c>
      <c r="G69" s="106"/>
      <c r="H69" s="112">
        <f t="shared" si="15"/>
        <v>7.1301655993589268</v>
      </c>
      <c r="I69" s="112">
        <f t="shared" si="17"/>
        <v>13.013153528180025</v>
      </c>
      <c r="J69" s="112">
        <f t="shared" si="18"/>
        <v>13.426686436670188</v>
      </c>
      <c r="K69" s="112">
        <f t="shared" si="19"/>
        <v>10.061459978959721</v>
      </c>
      <c r="L69" s="112">
        <f t="shared" si="20"/>
        <v>-35.404039804058321</v>
      </c>
      <c r="N69" s="99"/>
      <c r="O69" s="99"/>
      <c r="P69" s="99"/>
      <c r="Q69" s="99"/>
      <c r="R69" s="99"/>
    </row>
    <row r="70" spans="1:18" ht="15" customHeight="1" x14ac:dyDescent="0.2">
      <c r="A70" s="106" t="s">
        <v>45</v>
      </c>
      <c r="B70" s="115">
        <v>126016.519225</v>
      </c>
      <c r="C70" s="115">
        <v>100413.75307200001</v>
      </c>
      <c r="D70" s="115">
        <v>111740.28698200001</v>
      </c>
      <c r="E70" s="115">
        <v>237756.80620699999</v>
      </c>
      <c r="F70" s="115">
        <v>14276.232242999991</v>
      </c>
      <c r="G70" s="106"/>
      <c r="H70" s="112">
        <f t="shared" ref="H70:H74" si="21">(B70-B56)/B56*100</f>
        <v>1.6738161070086848</v>
      </c>
      <c r="I70" s="112">
        <f t="shared" ref="I70:I75" si="22">(C70-C56)/C56*100</f>
        <v>7.095449181552123</v>
      </c>
      <c r="J70" s="112">
        <f t="shared" ref="J70:J75" si="23">(D70-D56)/D56*100</f>
        <v>17.776569562857777</v>
      </c>
      <c r="K70" s="112">
        <f t="shared" ref="K70:K75" si="24">(E70-E56)/E56*100</f>
        <v>8.655664933416638</v>
      </c>
      <c r="L70" s="112">
        <f t="shared" ref="L70:L75" si="25">(F70-F56)/F56*100</f>
        <v>-50.885350492682491</v>
      </c>
      <c r="N70" s="99"/>
      <c r="O70" s="99"/>
      <c r="P70" s="99"/>
      <c r="Q70" s="99"/>
      <c r="R70" s="99"/>
    </row>
    <row r="71" spans="1:18" ht="15" customHeight="1" x14ac:dyDescent="0.2">
      <c r="A71" s="106" t="s">
        <v>46</v>
      </c>
      <c r="B71" s="115">
        <v>131116.95314299999</v>
      </c>
      <c r="C71" s="115">
        <v>105042.795679</v>
      </c>
      <c r="D71" s="115">
        <v>124715.52999900001</v>
      </c>
      <c r="E71" s="115">
        <v>255832.48314199998</v>
      </c>
      <c r="F71" s="115">
        <v>6401.4231439999858</v>
      </c>
      <c r="G71" s="106"/>
      <c r="H71" s="112">
        <f t="shared" si="21"/>
        <v>12.290963611121706</v>
      </c>
      <c r="I71" s="112">
        <f t="shared" si="22"/>
        <v>17.97278479279445</v>
      </c>
      <c r="J71" s="112">
        <f t="shared" si="23"/>
        <v>25.394911699358957</v>
      </c>
      <c r="K71" s="112">
        <f t="shared" si="24"/>
        <v>18.318498753025114</v>
      </c>
      <c r="L71" s="112">
        <f t="shared" si="25"/>
        <v>-63.012858498470294</v>
      </c>
      <c r="N71" s="99"/>
      <c r="O71" s="99"/>
      <c r="P71" s="99"/>
      <c r="Q71" s="99"/>
      <c r="R71" s="99"/>
    </row>
    <row r="72" spans="1:18" ht="15" customHeight="1" x14ac:dyDescent="0.2">
      <c r="A72" s="106" t="s">
        <v>47</v>
      </c>
      <c r="B72" s="115">
        <v>129003.53646800001</v>
      </c>
      <c r="C72" s="115">
        <v>106207.881335</v>
      </c>
      <c r="D72" s="115">
        <v>123489.842567</v>
      </c>
      <c r="E72" s="115">
        <v>252493.37903499999</v>
      </c>
      <c r="F72" s="115">
        <v>5513.693901000006</v>
      </c>
      <c r="G72" s="106"/>
      <c r="H72" s="112">
        <f t="shared" si="21"/>
        <v>12.000905365910739</v>
      </c>
      <c r="I72" s="112">
        <f t="shared" si="22"/>
        <v>15.319716146395344</v>
      </c>
      <c r="J72" s="112">
        <f t="shared" si="23"/>
        <v>26.202663083366279</v>
      </c>
      <c r="K72" s="112">
        <f t="shared" si="24"/>
        <v>18.524118309602951</v>
      </c>
      <c r="L72" s="112">
        <f t="shared" si="25"/>
        <v>-68.184793109985804</v>
      </c>
      <c r="N72" s="99"/>
      <c r="O72" s="99"/>
      <c r="P72" s="99"/>
      <c r="Q72" s="99"/>
      <c r="R72" s="99"/>
    </row>
    <row r="73" spans="1:18" ht="15" customHeight="1" x14ac:dyDescent="0.2">
      <c r="A73" s="106" t="s">
        <v>48</v>
      </c>
      <c r="B73" s="115">
        <v>123557.38505700001</v>
      </c>
      <c r="C73" s="115">
        <v>99924.215710000004</v>
      </c>
      <c r="D73" s="115">
        <v>110790.02170500001</v>
      </c>
      <c r="E73" s="115">
        <v>234347.406762</v>
      </c>
      <c r="F73" s="115">
        <v>12767.363352</v>
      </c>
      <c r="G73" s="106"/>
      <c r="H73" s="112">
        <f t="shared" si="21"/>
        <v>-0.62469839042605246</v>
      </c>
      <c r="I73" s="112">
        <f t="shared" si="22"/>
        <v>3.3079316114589403</v>
      </c>
      <c r="J73" s="112">
        <f t="shared" si="23"/>
        <v>10.860385542228475</v>
      </c>
      <c r="K73" s="112">
        <f t="shared" si="24"/>
        <v>4.4931337575400185</v>
      </c>
      <c r="L73" s="112">
        <f t="shared" si="25"/>
        <v>-47.669526280935884</v>
      </c>
      <c r="N73" s="99"/>
      <c r="O73" s="99"/>
      <c r="P73" s="99"/>
      <c r="Q73" s="99"/>
      <c r="R73" s="99"/>
    </row>
    <row r="74" spans="1:18" ht="15" customHeight="1" x14ac:dyDescent="0.2">
      <c r="A74" s="106" t="s">
        <v>49</v>
      </c>
      <c r="B74" s="115">
        <v>128138.741607</v>
      </c>
      <c r="C74" s="115">
        <v>99443.173005999997</v>
      </c>
      <c r="D74" s="115">
        <v>116269.33665899999</v>
      </c>
      <c r="E74" s="115">
        <v>244408.078266</v>
      </c>
      <c r="F74" s="115">
        <v>11869.40494800001</v>
      </c>
      <c r="G74" s="106"/>
      <c r="H74" s="112">
        <f t="shared" si="21"/>
        <v>1.5751219157131937</v>
      </c>
      <c r="I74" s="112">
        <f t="shared" si="22"/>
        <v>3.1652600507617956</v>
      </c>
      <c r="J74" s="112">
        <f t="shared" si="23"/>
        <v>2.7229733459374761</v>
      </c>
      <c r="K74" s="112">
        <f t="shared" si="24"/>
        <v>2.1179594441515377</v>
      </c>
      <c r="L74" s="112">
        <f t="shared" si="25"/>
        <v>-8.4463187031228752</v>
      </c>
      <c r="N74" s="99"/>
      <c r="O74" s="99"/>
      <c r="P74" s="99"/>
      <c r="Q74" s="99"/>
      <c r="R74" s="99"/>
    </row>
    <row r="75" spans="1:18" ht="15" customHeight="1" x14ac:dyDescent="0.2">
      <c r="A75" s="106" t="s">
        <v>50</v>
      </c>
      <c r="B75" s="115">
        <v>126309.940934</v>
      </c>
      <c r="C75" s="115">
        <v>105107.580717</v>
      </c>
      <c r="D75" s="115">
        <v>111259.49768099999</v>
      </c>
      <c r="E75" s="115">
        <v>237569.43861499999</v>
      </c>
      <c r="F75" s="115">
        <v>15050.443253000005</v>
      </c>
      <c r="G75" s="106"/>
      <c r="H75" s="112">
        <f>(B75-B61)/B61*100</f>
        <v>3.86990245303245</v>
      </c>
      <c r="I75" s="112">
        <f t="shared" si="22"/>
        <v>10.014589124177478</v>
      </c>
      <c r="J75" s="112">
        <f t="shared" si="23"/>
        <v>1.6059295630254595</v>
      </c>
      <c r="K75" s="112">
        <f t="shared" si="24"/>
        <v>2.797198279678315</v>
      </c>
      <c r="L75" s="112">
        <f t="shared" si="25"/>
        <v>24.353034255365582</v>
      </c>
      <c r="N75" s="99"/>
      <c r="O75" s="99"/>
      <c r="P75" s="99"/>
      <c r="Q75" s="99"/>
      <c r="R75" s="99"/>
    </row>
    <row r="76" spans="1:18" ht="15" customHeight="1" x14ac:dyDescent="0.2">
      <c r="A76" s="106" t="s">
        <v>51</v>
      </c>
      <c r="B76" s="115">
        <v>138475.767192</v>
      </c>
      <c r="C76" s="115">
        <v>110200.20293499999</v>
      </c>
      <c r="D76" s="115">
        <v>119342.14599800001</v>
      </c>
      <c r="E76" s="115">
        <v>257817.91318999999</v>
      </c>
      <c r="F76" s="115">
        <v>19133.621193999992</v>
      </c>
      <c r="G76" s="106"/>
      <c r="H76" s="112">
        <f>(B76-B62)/B62*100</f>
        <v>16.909566975580173</v>
      </c>
      <c r="I76" s="112">
        <f t="shared" ref="I76" si="26">(C76-C62)/C62*100</f>
        <v>13.300830544784381</v>
      </c>
      <c r="J76" s="112">
        <f t="shared" ref="J76" si="27">(D76-D62)/D62*100</f>
        <v>11.921103520584133</v>
      </c>
      <c r="K76" s="112">
        <f t="shared" ref="K76" si="28">(E76-E62)/E62*100</f>
        <v>14.546279500532949</v>
      </c>
      <c r="L76" s="112">
        <f t="shared" ref="L76" si="29">(F76-F62)/F62*100</f>
        <v>61.925567992316608</v>
      </c>
      <c r="N76" s="99"/>
      <c r="O76" s="99"/>
      <c r="P76" s="99"/>
      <c r="Q76" s="99"/>
      <c r="R76" s="99"/>
    </row>
    <row r="77" spans="1:18" ht="9.9499999999999993" customHeight="1" x14ac:dyDescent="0.2">
      <c r="A77" s="106"/>
      <c r="B77" s="115"/>
      <c r="C77" s="115"/>
      <c r="D77" s="115"/>
      <c r="E77" s="115"/>
      <c r="F77" s="115"/>
      <c r="G77" s="106"/>
      <c r="H77" s="106"/>
      <c r="I77" s="106"/>
      <c r="J77" s="106"/>
      <c r="K77" s="106"/>
      <c r="L77" s="106"/>
    </row>
    <row r="78" spans="1:18" ht="15" customHeight="1" x14ac:dyDescent="0.2">
      <c r="A78" s="32">
        <v>2025</v>
      </c>
      <c r="B78" s="33"/>
      <c r="C78" s="33"/>
      <c r="D78" s="33"/>
      <c r="E78" s="33"/>
      <c r="F78" s="33"/>
      <c r="G78" s="34"/>
      <c r="H78" s="34"/>
      <c r="I78" s="34"/>
      <c r="J78" s="34"/>
      <c r="K78" s="34"/>
      <c r="L78" s="34"/>
      <c r="N78" s="99"/>
      <c r="O78" s="99"/>
      <c r="P78" s="99"/>
      <c r="Q78" s="99"/>
      <c r="R78" s="99"/>
    </row>
    <row r="79" spans="1:18" ht="15" customHeight="1" x14ac:dyDescent="0.2">
      <c r="A79" s="106" t="s">
        <v>40</v>
      </c>
      <c r="B79" s="115">
        <v>122814.047068</v>
      </c>
      <c r="C79" s="115">
        <v>97545.887648000004</v>
      </c>
      <c r="D79" s="115">
        <v>119155.121782</v>
      </c>
      <c r="E79" s="115">
        <v>241969.16885000002</v>
      </c>
      <c r="F79" s="115">
        <v>3658.9252859999979</v>
      </c>
      <c r="G79" s="106"/>
      <c r="H79" s="112">
        <f>(B79-B65)/B65*100</f>
        <v>0.32968032435761335</v>
      </c>
      <c r="I79" s="112">
        <f t="shared" ref="I79:L80" si="30">(C79-C65)/C65*100</f>
        <v>2.9999087428690507</v>
      </c>
      <c r="J79" s="112">
        <f t="shared" si="30"/>
        <v>6.162934739134494</v>
      </c>
      <c r="K79" s="112">
        <f t="shared" si="30"/>
        <v>3.1198654732294937</v>
      </c>
      <c r="L79" s="112">
        <f t="shared" si="30"/>
        <v>-64.031261076993019</v>
      </c>
      <c r="N79" s="99"/>
      <c r="O79" s="99"/>
      <c r="P79" s="99"/>
      <c r="Q79" s="99"/>
      <c r="R79" s="99"/>
    </row>
    <row r="80" spans="1:18" ht="15" customHeight="1" x14ac:dyDescent="0.2">
      <c r="A80" s="106" t="s">
        <v>41</v>
      </c>
      <c r="B80" s="115">
        <v>118241.86837900001</v>
      </c>
      <c r="C80" s="115">
        <v>96898.637740999999</v>
      </c>
      <c r="D80" s="115">
        <v>105624.93919999999</v>
      </c>
      <c r="E80" s="115">
        <v>223866.80757900001</v>
      </c>
      <c r="F80" s="115">
        <v>12616.929179000013</v>
      </c>
      <c r="G80" s="106"/>
      <c r="H80" s="112">
        <f>(B80-B66)/B66*100</f>
        <v>6.1827897420127762</v>
      </c>
      <c r="I80" s="112">
        <f t="shared" si="30"/>
        <v>5.8559206022827981</v>
      </c>
      <c r="J80" s="112">
        <f t="shared" si="30"/>
        <v>5.5021706506578454</v>
      </c>
      <c r="K80" s="112">
        <f t="shared" si="30"/>
        <v>5.860568831189914</v>
      </c>
      <c r="L80" s="112">
        <f t="shared" si="30"/>
        <v>12.24487528088312</v>
      </c>
      <c r="N80" s="99"/>
      <c r="O80" s="99"/>
      <c r="P80" s="99"/>
      <c r="Q80" s="99"/>
      <c r="R80" s="99"/>
    </row>
    <row r="81" spans="1:18" ht="15" customHeight="1" x14ac:dyDescent="0.2">
      <c r="A81" s="106" t="s">
        <v>42</v>
      </c>
      <c r="B81" s="115">
        <v>137308.90246499999</v>
      </c>
      <c r="C81" s="115">
        <v>109908.73445800001</v>
      </c>
      <c r="D81" s="115">
        <v>112585.374941</v>
      </c>
      <c r="E81" s="115">
        <v>249894.27740600001</v>
      </c>
      <c r="F81" s="115">
        <v>24723.52752399999</v>
      </c>
      <c r="G81" s="106"/>
      <c r="H81" s="112">
        <f>(B81-B67)/B67*100</f>
        <v>6.8015414775832852</v>
      </c>
      <c r="I81" s="112">
        <f t="shared" ref="I81" si="31">(C81-C67)/C67*100</f>
        <v>5.5567152942862172</v>
      </c>
      <c r="J81" s="112">
        <f t="shared" ref="J81" si="32">(D81-D67)/D67*100</f>
        <v>-2.8140633135113475</v>
      </c>
      <c r="K81" s="112">
        <f t="shared" ref="K81" si="33">(E81-E67)/E67*100</f>
        <v>2.2439392208268898</v>
      </c>
      <c r="L81" s="112">
        <f t="shared" ref="L81" si="34">(F81-F67)/F67*100</f>
        <v>94.379634574871929</v>
      </c>
      <c r="N81" s="99"/>
      <c r="O81" s="99"/>
      <c r="P81" s="99"/>
      <c r="Q81" s="99"/>
      <c r="R81" s="99"/>
    </row>
    <row r="82" spans="1:18" ht="15" customHeight="1" x14ac:dyDescent="0.2">
      <c r="B82" s="3"/>
      <c r="C82" s="176"/>
      <c r="D82" s="3"/>
      <c r="E82" s="3"/>
      <c r="F82" s="3"/>
      <c r="N82" s="99"/>
      <c r="O82" s="99"/>
      <c r="P82" s="99"/>
      <c r="Q82" s="99"/>
      <c r="R82" s="99"/>
    </row>
    <row r="83" spans="1:18" x14ac:dyDescent="0.2">
      <c r="N83" s="99"/>
      <c r="O83" s="99"/>
      <c r="P83" s="99"/>
      <c r="Q83" s="99"/>
      <c r="R83" s="99"/>
    </row>
  </sheetData>
  <mergeCells count="2">
    <mergeCell ref="B3:F3"/>
    <mergeCell ref="H3:L3"/>
  </mergeCells>
  <phoneticPr fontId="45" type="noConversion"/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fitToHeight="0" orientation="portrait" r:id="rId1"/>
  <rowBreaks count="1" manualBreakCount="1">
    <brk id="4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80"/>
  <sheetViews>
    <sheetView view="pageBreakPreview" zoomScaleNormal="100" zoomScaleSheetLayoutView="100" workbookViewId="0">
      <selection activeCell="W17" sqref="W17"/>
    </sheetView>
  </sheetViews>
  <sheetFormatPr defaultColWidth="9.140625" defaultRowHeight="12" x14ac:dyDescent="0.2"/>
  <cols>
    <col min="1" max="1" width="5.42578125" style="1" customWidth="1"/>
    <col min="2" max="2" width="23.140625" style="1" bestFit="1" customWidth="1"/>
    <col min="3" max="5" width="10" style="1" bestFit="1" customWidth="1"/>
    <col min="6" max="6" width="6.7109375" style="1" bestFit="1" customWidth="1"/>
    <col min="7" max="7" width="12.7109375" style="1" bestFit="1" customWidth="1"/>
    <col min="8" max="8" width="9" style="1" bestFit="1" customWidth="1"/>
    <col min="9" max="9" width="0.85546875" style="1" customWidth="1"/>
    <col min="10" max="11" width="10" style="1" bestFit="1" customWidth="1"/>
    <col min="12" max="12" width="8.140625" style="1" customWidth="1"/>
    <col min="13" max="13" width="10" style="1" customWidth="1"/>
    <col min="14" max="14" width="11.140625" style="1" bestFit="1" customWidth="1"/>
    <col min="15" max="16" width="15.7109375" style="1" bestFit="1" customWidth="1"/>
    <col min="17" max="17" width="5.7109375" style="1" customWidth="1"/>
    <col min="18" max="18" width="13" style="1" bestFit="1" customWidth="1"/>
    <col min="19" max="19" width="11" style="1" bestFit="1" customWidth="1"/>
    <col min="20" max="21" width="12.42578125" style="1" bestFit="1" customWidth="1"/>
    <col min="22" max="16384" width="9.140625" style="1"/>
  </cols>
  <sheetData>
    <row r="1" spans="1:17" ht="12.75" x14ac:dyDescent="0.2">
      <c r="A1" s="100" t="s">
        <v>124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7" x14ac:dyDescent="0.2">
      <c r="A2" s="41"/>
      <c r="B2" s="117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7" x14ac:dyDescent="0.2">
      <c r="A3" s="12"/>
      <c r="B3" s="13"/>
      <c r="C3" s="181" t="s">
        <v>121</v>
      </c>
      <c r="D3" s="181"/>
      <c r="E3" s="181"/>
      <c r="F3" s="13"/>
      <c r="G3" s="182" t="s">
        <v>106</v>
      </c>
      <c r="H3" s="182"/>
      <c r="I3" s="14"/>
      <c r="J3" s="181" t="s">
        <v>121</v>
      </c>
      <c r="K3" s="181"/>
      <c r="L3" s="181"/>
    </row>
    <row r="4" spans="1:17" ht="24" x14ac:dyDescent="0.2">
      <c r="A4" s="15" t="s">
        <v>119</v>
      </c>
      <c r="B4" s="16" t="s">
        <v>1</v>
      </c>
      <c r="C4" s="17" t="s">
        <v>183</v>
      </c>
      <c r="D4" s="17" t="s">
        <v>178</v>
      </c>
      <c r="E4" s="17" t="s">
        <v>184</v>
      </c>
      <c r="F4" s="18" t="s">
        <v>116</v>
      </c>
      <c r="G4" s="19" t="s">
        <v>129</v>
      </c>
      <c r="H4" s="20" t="s">
        <v>2</v>
      </c>
      <c r="I4" s="20"/>
      <c r="J4" s="17" t="s">
        <v>185</v>
      </c>
      <c r="K4" s="17" t="s">
        <v>186</v>
      </c>
      <c r="L4" s="18" t="s">
        <v>116</v>
      </c>
    </row>
    <row r="5" spans="1:17" ht="15" customHeight="1" x14ac:dyDescent="0.2">
      <c r="A5" s="86"/>
      <c r="B5" s="87" t="s">
        <v>34</v>
      </c>
      <c r="C5" s="88">
        <v>128564.532464</v>
      </c>
      <c r="D5" s="88">
        <v>118241.86837900001</v>
      </c>
      <c r="E5" s="88">
        <v>137308.90246499999</v>
      </c>
      <c r="F5" s="89">
        <f>E5/E$5*100</f>
        <v>100</v>
      </c>
      <c r="G5" s="90">
        <f>E5-C5</f>
        <v>8744.3700009999884</v>
      </c>
      <c r="H5" s="90">
        <f t="shared" ref="H5" si="0">(G5/C5)*100</f>
        <v>6.8015414775832852</v>
      </c>
      <c r="I5" s="91"/>
      <c r="J5" s="88">
        <v>362331.92132700008</v>
      </c>
      <c r="K5" s="88">
        <v>378364.817912</v>
      </c>
      <c r="L5" s="89">
        <f>K5/K$5*100</f>
        <v>100</v>
      </c>
      <c r="M5" s="76"/>
      <c r="N5" s="76"/>
      <c r="O5" s="76"/>
      <c r="P5" s="76"/>
    </row>
    <row r="6" spans="1:17" ht="6" customHeight="1" x14ac:dyDescent="0.2">
      <c r="A6" s="118"/>
      <c r="B6" s="119"/>
      <c r="C6" s="120"/>
      <c r="D6" s="120"/>
      <c r="E6" s="120"/>
      <c r="F6" s="121"/>
      <c r="G6" s="122"/>
      <c r="H6" s="123"/>
      <c r="I6" s="123"/>
      <c r="J6" s="120"/>
      <c r="K6" s="120"/>
      <c r="L6" s="121"/>
    </row>
    <row r="7" spans="1:17" x14ac:dyDescent="0.2">
      <c r="A7" s="69" t="s">
        <v>3</v>
      </c>
      <c r="B7" s="41" t="s">
        <v>136</v>
      </c>
      <c r="C7" s="43">
        <v>19290.182378999994</v>
      </c>
      <c r="D7" s="43">
        <v>18349.026634000009</v>
      </c>
      <c r="E7" s="43">
        <v>21158.980997999999</v>
      </c>
      <c r="F7" s="57">
        <f>E7/E$5*100</f>
        <v>15.40976631387278</v>
      </c>
      <c r="G7" s="124">
        <f>E7-C7</f>
        <v>1868.7986190000047</v>
      </c>
      <c r="H7" s="124">
        <f t="shared" ref="H7" si="1">(G7/C7)*100</f>
        <v>9.6878224491772968</v>
      </c>
      <c r="I7" s="59"/>
      <c r="J7" s="43">
        <v>52377.57133600003</v>
      </c>
      <c r="K7" s="43">
        <v>60358.137654000006</v>
      </c>
      <c r="L7" s="57">
        <f>K7/K$5*100</f>
        <v>15.952365229696936</v>
      </c>
      <c r="M7" s="76"/>
      <c r="N7" s="76"/>
      <c r="O7" s="76"/>
      <c r="P7" s="76"/>
      <c r="Q7" s="76"/>
    </row>
    <row r="8" spans="1:17" x14ac:dyDescent="0.2">
      <c r="A8" s="69" t="s">
        <v>4</v>
      </c>
      <c r="B8" s="41" t="s">
        <v>138</v>
      </c>
      <c r="C8" s="43">
        <v>15023.559751999992</v>
      </c>
      <c r="D8" s="43">
        <v>17499.867730000005</v>
      </c>
      <c r="E8" s="43">
        <v>22661.794228999985</v>
      </c>
      <c r="F8" s="57">
        <f t="shared" ref="F8:F36" si="2">E8/E$5*100</f>
        <v>16.504242494237744</v>
      </c>
      <c r="G8" s="124">
        <f t="shared" ref="G8:G36" si="3">E8-C8</f>
        <v>7638.2344769999927</v>
      </c>
      <c r="H8" s="124">
        <f t="shared" ref="H8:H36" si="4">(G8/C8)*100</f>
        <v>50.841708643540109</v>
      </c>
      <c r="I8" s="59"/>
      <c r="J8" s="43">
        <v>42071.307908999966</v>
      </c>
      <c r="K8" s="43">
        <v>57416.399870000023</v>
      </c>
      <c r="L8" s="57">
        <f t="shared" ref="L8:L36" si="5">K8/K$5*100</f>
        <v>15.174878094335376</v>
      </c>
      <c r="M8" s="76"/>
      <c r="N8" s="76"/>
      <c r="O8" s="76"/>
      <c r="P8" s="76"/>
      <c r="Q8" s="76"/>
    </row>
    <row r="9" spans="1:17" x14ac:dyDescent="0.2">
      <c r="A9" s="69" t="s">
        <v>5</v>
      </c>
      <c r="B9" s="41" t="s">
        <v>137</v>
      </c>
      <c r="C9" s="43">
        <v>16332.535310000001</v>
      </c>
      <c r="D9" s="43">
        <v>13140.161650000004</v>
      </c>
      <c r="E9" s="43">
        <v>16120.888784000006</v>
      </c>
      <c r="F9" s="57">
        <f t="shared" si="2"/>
        <v>11.740599840647052</v>
      </c>
      <c r="G9" s="124">
        <f t="shared" si="3"/>
        <v>-211.64652599999499</v>
      </c>
      <c r="H9" s="124">
        <f t="shared" si="4"/>
        <v>-1.2958583709316038</v>
      </c>
      <c r="I9" s="59"/>
      <c r="J9" s="43">
        <v>44499.874038000016</v>
      </c>
      <c r="K9" s="43">
        <v>42580.800398000029</v>
      </c>
      <c r="L9" s="57">
        <f t="shared" si="5"/>
        <v>11.253900569556512</v>
      </c>
      <c r="M9" s="76"/>
      <c r="N9" s="76"/>
      <c r="O9" s="76"/>
      <c r="P9" s="76"/>
      <c r="Q9" s="76"/>
    </row>
    <row r="10" spans="1:17" x14ac:dyDescent="0.2">
      <c r="A10" s="69" t="s">
        <v>6</v>
      </c>
      <c r="B10" s="41" t="s">
        <v>173</v>
      </c>
      <c r="C10" s="43">
        <v>9846.3031170000031</v>
      </c>
      <c r="D10" s="43">
        <v>9458.8200269999961</v>
      </c>
      <c r="E10" s="43">
        <v>10886.414321</v>
      </c>
      <c r="F10" s="57">
        <f t="shared" si="2"/>
        <v>7.9284111412768334</v>
      </c>
      <c r="G10" s="124">
        <f t="shared" si="3"/>
        <v>1040.1112039999971</v>
      </c>
      <c r="H10" s="124">
        <f t="shared" si="4"/>
        <v>10.563469270047223</v>
      </c>
      <c r="I10" s="59"/>
      <c r="J10" s="43">
        <v>28581.067929000023</v>
      </c>
      <c r="K10" s="43">
        <v>30037.588065999989</v>
      </c>
      <c r="L10" s="57">
        <f t="shared" si="5"/>
        <v>7.9387899307768421</v>
      </c>
      <c r="M10" s="76"/>
      <c r="N10" s="76"/>
      <c r="O10" s="76"/>
      <c r="P10" s="76"/>
      <c r="Q10" s="76"/>
    </row>
    <row r="11" spans="1:17" x14ac:dyDescent="0.2">
      <c r="A11" s="69" t="s">
        <v>7</v>
      </c>
      <c r="B11" s="41" t="s">
        <v>139</v>
      </c>
      <c r="C11" s="43">
        <v>7384.4588090000079</v>
      </c>
      <c r="D11" s="43">
        <v>6772.2878919999994</v>
      </c>
      <c r="E11" s="43">
        <v>9298.7347789999967</v>
      </c>
      <c r="F11" s="57">
        <f t="shared" si="2"/>
        <v>6.772128108277788</v>
      </c>
      <c r="G11" s="124">
        <f t="shared" si="3"/>
        <v>1914.2759699999888</v>
      </c>
      <c r="H11" s="124">
        <f t="shared" si="4"/>
        <v>25.923036738547626</v>
      </c>
      <c r="I11" s="59"/>
      <c r="J11" s="43">
        <v>18948.299579999995</v>
      </c>
      <c r="K11" s="43">
        <v>23448.475988999988</v>
      </c>
      <c r="L11" s="57">
        <f t="shared" si="5"/>
        <v>6.1973193275209928</v>
      </c>
      <c r="M11" s="76"/>
      <c r="N11" s="76"/>
      <c r="O11" s="76"/>
      <c r="P11" s="76"/>
      <c r="Q11" s="76"/>
    </row>
    <row r="12" spans="1:17" x14ac:dyDescent="0.2">
      <c r="A12" s="69" t="s">
        <v>8</v>
      </c>
      <c r="B12" s="41" t="s">
        <v>140</v>
      </c>
      <c r="C12" s="43">
        <v>7828.1387700000014</v>
      </c>
      <c r="D12" s="43">
        <v>6519.5894010000002</v>
      </c>
      <c r="E12" s="43">
        <v>7209.7888219999968</v>
      </c>
      <c r="F12" s="57">
        <f t="shared" si="2"/>
        <v>5.2507803154553434</v>
      </c>
      <c r="G12" s="124">
        <f t="shared" si="3"/>
        <v>-618.34994800000459</v>
      </c>
      <c r="H12" s="124">
        <f t="shared" si="4"/>
        <v>-7.8990672772655062</v>
      </c>
      <c r="I12" s="59"/>
      <c r="J12" s="43">
        <v>23847.039042000004</v>
      </c>
      <c r="K12" s="43">
        <v>21202.701127000008</v>
      </c>
      <c r="L12" s="57">
        <f t="shared" si="5"/>
        <v>5.6037718422148135</v>
      </c>
      <c r="M12" s="76"/>
      <c r="N12" s="76"/>
      <c r="O12" s="76"/>
      <c r="P12" s="76"/>
      <c r="Q12" s="76"/>
    </row>
    <row r="13" spans="1:17" x14ac:dyDescent="0.2">
      <c r="A13" s="69" t="s">
        <v>9</v>
      </c>
      <c r="B13" s="41" t="s">
        <v>147</v>
      </c>
      <c r="C13" s="43">
        <v>5296.7153380000027</v>
      </c>
      <c r="D13" s="43">
        <v>5045.9661479999995</v>
      </c>
      <c r="E13" s="43">
        <v>6938.408097999999</v>
      </c>
      <c r="F13" s="57">
        <f t="shared" si="2"/>
        <v>5.0531378326096501</v>
      </c>
      <c r="G13" s="124">
        <f t="shared" si="3"/>
        <v>1641.6927599999963</v>
      </c>
      <c r="H13" s="124">
        <f t="shared" si="4"/>
        <v>30.99454388688908</v>
      </c>
      <c r="I13" s="59"/>
      <c r="J13" s="43">
        <v>14404.337127000001</v>
      </c>
      <c r="K13" s="43">
        <v>17518.79357200001</v>
      </c>
      <c r="L13" s="57">
        <f t="shared" si="5"/>
        <v>4.6301328090378968</v>
      </c>
      <c r="M13" s="76"/>
      <c r="N13" s="76"/>
      <c r="O13" s="76"/>
      <c r="P13" s="76"/>
      <c r="Q13" s="76"/>
    </row>
    <row r="14" spans="1:17" x14ac:dyDescent="0.2">
      <c r="A14" s="69" t="s">
        <v>10</v>
      </c>
      <c r="B14" s="41" t="s">
        <v>141</v>
      </c>
      <c r="C14" s="43">
        <v>5375.6361050000041</v>
      </c>
      <c r="D14" s="43">
        <v>4683.6604530000031</v>
      </c>
      <c r="E14" s="43">
        <v>5641.9253770000023</v>
      </c>
      <c r="F14" s="57">
        <f t="shared" si="2"/>
        <v>4.1089290466349242</v>
      </c>
      <c r="G14" s="124">
        <f t="shared" si="3"/>
        <v>266.28927199999816</v>
      </c>
      <c r="H14" s="124">
        <f t="shared" si="4"/>
        <v>4.9536327757066054</v>
      </c>
      <c r="I14" s="59"/>
      <c r="J14" s="43">
        <v>14385.445955000012</v>
      </c>
      <c r="K14" s="43">
        <v>15426.564114000004</v>
      </c>
      <c r="L14" s="57">
        <f t="shared" si="5"/>
        <v>4.0771666348714035</v>
      </c>
      <c r="M14" s="76"/>
      <c r="N14" s="76"/>
      <c r="O14" s="76"/>
      <c r="P14" s="76"/>
      <c r="Q14" s="76"/>
    </row>
    <row r="15" spans="1:17" x14ac:dyDescent="0.2">
      <c r="A15" s="69" t="s">
        <v>11</v>
      </c>
      <c r="B15" s="41" t="s">
        <v>144</v>
      </c>
      <c r="C15" s="43">
        <v>4716.2393179999999</v>
      </c>
      <c r="D15" s="43">
        <v>4549.5908140000029</v>
      </c>
      <c r="E15" s="43">
        <v>3691.350559</v>
      </c>
      <c r="F15" s="57">
        <f t="shared" si="2"/>
        <v>2.68835486463882</v>
      </c>
      <c r="G15" s="124">
        <f t="shared" si="3"/>
        <v>-1024.8887589999999</v>
      </c>
      <c r="H15" s="124">
        <f t="shared" si="4"/>
        <v>-21.731059216787607</v>
      </c>
      <c r="I15" s="59"/>
      <c r="J15" s="43">
        <v>14550.073723</v>
      </c>
      <c r="K15" s="43">
        <v>12503.819912000006</v>
      </c>
      <c r="L15" s="57">
        <f t="shared" si="5"/>
        <v>3.3046994118010575</v>
      </c>
      <c r="M15" s="76"/>
      <c r="N15" s="76"/>
      <c r="O15" s="76"/>
      <c r="P15" s="76"/>
      <c r="Q15" s="76"/>
    </row>
    <row r="16" spans="1:17" x14ac:dyDescent="0.2">
      <c r="A16" s="69" t="s">
        <v>12</v>
      </c>
      <c r="B16" s="41" t="s">
        <v>142</v>
      </c>
      <c r="C16" s="43">
        <v>5491.7379920000003</v>
      </c>
      <c r="D16" s="43">
        <v>3823.3492180000017</v>
      </c>
      <c r="E16" s="43">
        <v>4328.3507759999993</v>
      </c>
      <c r="F16" s="57">
        <f t="shared" si="2"/>
        <v>3.1522725025810288</v>
      </c>
      <c r="G16" s="124">
        <f t="shared" si="3"/>
        <v>-1163.387216000001</v>
      </c>
      <c r="H16" s="124">
        <f t="shared" si="4"/>
        <v>-21.184317563852215</v>
      </c>
      <c r="I16" s="59"/>
      <c r="J16" s="43">
        <v>14053.336851000005</v>
      </c>
      <c r="K16" s="43">
        <v>11795.033829999998</v>
      </c>
      <c r="L16" s="57">
        <f t="shared" si="5"/>
        <v>3.1173706622858588</v>
      </c>
      <c r="M16" s="76"/>
      <c r="N16" s="76"/>
      <c r="O16" s="76"/>
      <c r="P16" s="76"/>
      <c r="Q16" s="76"/>
    </row>
    <row r="17" spans="1:17" x14ac:dyDescent="0.2">
      <c r="A17" s="69" t="s">
        <v>13</v>
      </c>
      <c r="B17" s="41" t="s">
        <v>146</v>
      </c>
      <c r="C17" s="43">
        <v>5224.0100739999971</v>
      </c>
      <c r="D17" s="43">
        <v>4025.2595229999984</v>
      </c>
      <c r="E17" s="43">
        <v>4241.9218489999994</v>
      </c>
      <c r="F17" s="57">
        <f t="shared" si="2"/>
        <v>3.0893276203130853</v>
      </c>
      <c r="G17" s="124">
        <f t="shared" si="3"/>
        <v>-982.08822499999769</v>
      </c>
      <c r="H17" s="124">
        <f t="shared" si="4"/>
        <v>-18.79950863586329</v>
      </c>
      <c r="I17" s="59"/>
      <c r="J17" s="43">
        <v>13152.583368999994</v>
      </c>
      <c r="K17" s="43">
        <v>11756.925654999997</v>
      </c>
      <c r="L17" s="57">
        <f t="shared" si="5"/>
        <v>3.1072988550786507</v>
      </c>
      <c r="M17" s="76"/>
      <c r="N17" s="76"/>
      <c r="O17" s="76"/>
      <c r="P17" s="76"/>
      <c r="Q17" s="76"/>
    </row>
    <row r="18" spans="1:17" x14ac:dyDescent="0.2">
      <c r="A18" s="69" t="s">
        <v>14</v>
      </c>
      <c r="B18" s="41" t="s">
        <v>145</v>
      </c>
      <c r="C18" s="43">
        <v>5293.617240000005</v>
      </c>
      <c r="D18" s="43">
        <v>4021.9785550000001</v>
      </c>
      <c r="E18" s="43">
        <v>4230.2236810000004</v>
      </c>
      <c r="F18" s="57">
        <f t="shared" si="2"/>
        <v>3.0808080212266526</v>
      </c>
      <c r="G18" s="124">
        <f t="shared" si="3"/>
        <v>-1063.3935590000046</v>
      </c>
      <c r="H18" s="124">
        <f t="shared" si="4"/>
        <v>-20.08822154659606</v>
      </c>
      <c r="I18" s="124"/>
      <c r="J18" s="43">
        <v>15941.993302999999</v>
      </c>
      <c r="K18" s="43">
        <v>11408.373981999997</v>
      </c>
      <c r="L18" s="57">
        <f t="shared" si="5"/>
        <v>3.0151783257642508</v>
      </c>
      <c r="M18" s="76"/>
      <c r="N18" s="76"/>
      <c r="O18" s="76"/>
      <c r="P18" s="76"/>
      <c r="Q18" s="76"/>
    </row>
    <row r="19" spans="1:17" x14ac:dyDescent="0.2">
      <c r="A19" s="69" t="s">
        <v>15</v>
      </c>
      <c r="B19" s="41" t="s">
        <v>143</v>
      </c>
      <c r="C19" s="43">
        <v>3605.4561800000006</v>
      </c>
      <c r="D19" s="43">
        <v>3291.526225000001</v>
      </c>
      <c r="E19" s="43">
        <v>3555.6837709999991</v>
      </c>
      <c r="F19" s="57">
        <f t="shared" si="2"/>
        <v>2.5895507918041525</v>
      </c>
      <c r="G19" s="124">
        <f t="shared" si="3"/>
        <v>-49.772409000001517</v>
      </c>
      <c r="H19" s="124">
        <f t="shared" si="4"/>
        <v>-1.3804746616002834</v>
      </c>
      <c r="I19" s="59"/>
      <c r="J19" s="43">
        <v>12359.114431999998</v>
      </c>
      <c r="K19" s="43">
        <v>10969.085469999998</v>
      </c>
      <c r="L19" s="57">
        <f t="shared" si="5"/>
        <v>2.8990764866915257</v>
      </c>
      <c r="M19" s="76"/>
      <c r="N19" s="76"/>
      <c r="O19" s="76"/>
      <c r="P19" s="76"/>
      <c r="Q19" s="76"/>
    </row>
    <row r="20" spans="1:17" x14ac:dyDescent="0.2">
      <c r="A20" s="69" t="s">
        <v>16</v>
      </c>
      <c r="B20" s="41" t="s">
        <v>148</v>
      </c>
      <c r="C20" s="43">
        <v>1900.1870610000005</v>
      </c>
      <c r="D20" s="43">
        <v>1801.7289609999998</v>
      </c>
      <c r="E20" s="43">
        <v>2398.9095929999994</v>
      </c>
      <c r="F20" s="57">
        <f t="shared" si="2"/>
        <v>1.747089627791236</v>
      </c>
      <c r="G20" s="124">
        <f t="shared" si="3"/>
        <v>498.72253199999886</v>
      </c>
      <c r="H20" s="124">
        <f t="shared" si="4"/>
        <v>26.245970317129675</v>
      </c>
      <c r="I20" s="59"/>
      <c r="J20" s="43">
        <v>6194.2331699999986</v>
      </c>
      <c r="K20" s="43">
        <v>6570.2272419999981</v>
      </c>
      <c r="L20" s="57">
        <f t="shared" si="5"/>
        <v>1.7364794322732457</v>
      </c>
      <c r="M20" s="76"/>
      <c r="N20" s="76"/>
      <c r="O20" s="76"/>
      <c r="P20" s="76"/>
      <c r="Q20" s="76"/>
    </row>
    <row r="21" spans="1:17" x14ac:dyDescent="0.2">
      <c r="A21" s="69" t="s">
        <v>17</v>
      </c>
      <c r="B21" s="41" t="s">
        <v>150</v>
      </c>
      <c r="C21" s="43">
        <v>1505.7043169999999</v>
      </c>
      <c r="D21" s="43">
        <v>1759.0153869999999</v>
      </c>
      <c r="E21" s="43">
        <v>1768.4526680000001</v>
      </c>
      <c r="F21" s="57">
        <f t="shared" si="2"/>
        <v>1.287937370594582</v>
      </c>
      <c r="G21" s="124">
        <f t="shared" si="3"/>
        <v>262.74835100000018</v>
      </c>
      <c r="H21" s="124">
        <f t="shared" si="4"/>
        <v>17.450195767752465</v>
      </c>
      <c r="I21" s="59"/>
      <c r="J21" s="43">
        <v>4835.4723330000006</v>
      </c>
      <c r="K21" s="43">
        <v>5479.2343540000011</v>
      </c>
      <c r="L21" s="57">
        <f t="shared" si="5"/>
        <v>1.4481352638009699</v>
      </c>
      <c r="M21" s="76"/>
      <c r="N21" s="76"/>
      <c r="O21" s="76"/>
      <c r="P21" s="76"/>
      <c r="Q21" s="76"/>
    </row>
    <row r="22" spans="1:17" x14ac:dyDescent="0.2">
      <c r="A22" s="69" t="s">
        <v>18</v>
      </c>
      <c r="B22" s="41" t="s">
        <v>149</v>
      </c>
      <c r="C22" s="43">
        <v>1621.2521730000001</v>
      </c>
      <c r="D22" s="43">
        <v>1760.8011899999999</v>
      </c>
      <c r="E22" s="43">
        <v>1368.6246709999998</v>
      </c>
      <c r="F22" s="57">
        <f t="shared" si="2"/>
        <v>0.99674867865822603</v>
      </c>
      <c r="G22" s="124">
        <f t="shared" si="3"/>
        <v>-252.62750200000028</v>
      </c>
      <c r="H22" s="124">
        <f t="shared" si="4"/>
        <v>-15.582246007574064</v>
      </c>
      <c r="I22" s="59"/>
      <c r="J22" s="43">
        <v>4540.318253999998</v>
      </c>
      <c r="K22" s="43">
        <v>4492.5852939999986</v>
      </c>
      <c r="L22" s="57">
        <f t="shared" si="5"/>
        <v>1.1873686667783374</v>
      </c>
      <c r="M22" s="76"/>
      <c r="N22" s="76"/>
      <c r="O22" s="76"/>
      <c r="P22" s="76"/>
      <c r="Q22" s="76"/>
    </row>
    <row r="23" spans="1:17" x14ac:dyDescent="0.2">
      <c r="A23" s="69" t="s">
        <v>19</v>
      </c>
      <c r="B23" s="41" t="s">
        <v>151</v>
      </c>
      <c r="C23" s="43">
        <v>1384.3768639999996</v>
      </c>
      <c r="D23" s="43">
        <v>1331.2921259999998</v>
      </c>
      <c r="E23" s="43">
        <v>1253.9467079999993</v>
      </c>
      <c r="F23" s="57">
        <f t="shared" si="2"/>
        <v>0.91323045009381665</v>
      </c>
      <c r="G23" s="124">
        <f t="shared" si="3"/>
        <v>-130.43015600000035</v>
      </c>
      <c r="H23" s="124">
        <f t="shared" si="4"/>
        <v>-9.4215787183222091</v>
      </c>
      <c r="I23" s="59"/>
      <c r="J23" s="43">
        <v>3830.1614979999986</v>
      </c>
      <c r="K23" s="43">
        <v>3786.3838290000008</v>
      </c>
      <c r="L23" s="57">
        <f t="shared" si="5"/>
        <v>1.0007230190944014</v>
      </c>
      <c r="M23" s="76"/>
      <c r="N23" s="76"/>
      <c r="O23" s="76"/>
      <c r="P23" s="76"/>
      <c r="Q23" s="76"/>
    </row>
    <row r="24" spans="1:17" x14ac:dyDescent="0.2">
      <c r="A24" s="69" t="s">
        <v>20</v>
      </c>
      <c r="B24" s="41" t="s">
        <v>152</v>
      </c>
      <c r="C24" s="43">
        <v>1438.5817180000004</v>
      </c>
      <c r="D24" s="43">
        <v>1028.076229</v>
      </c>
      <c r="E24" s="43">
        <v>647.88622100000009</v>
      </c>
      <c r="F24" s="57">
        <f t="shared" si="2"/>
        <v>0.47184575025289871</v>
      </c>
      <c r="G24" s="124">
        <f t="shared" si="3"/>
        <v>-790.69549700000027</v>
      </c>
      <c r="H24" s="124">
        <f t="shared" si="4"/>
        <v>-54.963544100871161</v>
      </c>
      <c r="I24" s="59"/>
      <c r="J24" s="43">
        <v>3620.2470389999976</v>
      </c>
      <c r="K24" s="43">
        <v>2575.9534190000008</v>
      </c>
      <c r="L24" s="57">
        <f t="shared" si="5"/>
        <v>0.68081208850636721</v>
      </c>
      <c r="M24" s="76"/>
      <c r="N24" s="76"/>
      <c r="O24" s="76"/>
      <c r="P24" s="76"/>
      <c r="Q24" s="76"/>
    </row>
    <row r="25" spans="1:17" x14ac:dyDescent="0.2">
      <c r="A25" s="69" t="s">
        <v>21</v>
      </c>
      <c r="B25" s="41" t="s">
        <v>153</v>
      </c>
      <c r="C25" s="43">
        <v>731.39854699999933</v>
      </c>
      <c r="D25" s="43">
        <v>648.47499200000004</v>
      </c>
      <c r="E25" s="43">
        <v>789.15356799999972</v>
      </c>
      <c r="F25" s="57">
        <f t="shared" si="2"/>
        <v>0.5747286256265538</v>
      </c>
      <c r="G25" s="124">
        <f t="shared" si="3"/>
        <v>57.755021000000397</v>
      </c>
      <c r="H25" s="124">
        <f t="shared" si="4"/>
        <v>7.8965184217135791</v>
      </c>
      <c r="I25" s="59"/>
      <c r="J25" s="43">
        <v>2097.4899479999999</v>
      </c>
      <c r="K25" s="43">
        <v>2084.1468009999999</v>
      </c>
      <c r="L25" s="57">
        <f t="shared" si="5"/>
        <v>0.55082996682971996</v>
      </c>
      <c r="M25" s="76"/>
      <c r="N25" s="76"/>
      <c r="O25" s="76"/>
      <c r="P25" s="76"/>
      <c r="Q25" s="76"/>
    </row>
    <row r="26" spans="1:17" x14ac:dyDescent="0.2">
      <c r="A26" s="69" t="s">
        <v>22</v>
      </c>
      <c r="B26" s="41" t="s">
        <v>158</v>
      </c>
      <c r="C26" s="43">
        <v>463.61304099999984</v>
      </c>
      <c r="D26" s="43">
        <v>587.39667199999985</v>
      </c>
      <c r="E26" s="43">
        <v>604.26866900000005</v>
      </c>
      <c r="F26" s="57">
        <f t="shared" si="2"/>
        <v>0.44007974585189619</v>
      </c>
      <c r="G26" s="124">
        <f t="shared" si="3"/>
        <v>140.65562800000021</v>
      </c>
      <c r="H26" s="124">
        <f t="shared" si="4"/>
        <v>30.339014557616867</v>
      </c>
      <c r="I26" s="59"/>
      <c r="J26" s="43">
        <v>1158.3273970000002</v>
      </c>
      <c r="K26" s="43">
        <v>1876.1655830000002</v>
      </c>
      <c r="L26" s="57">
        <f t="shared" si="5"/>
        <v>0.49586153209317635</v>
      </c>
      <c r="M26" s="76"/>
      <c r="N26" s="76"/>
      <c r="O26" s="76"/>
      <c r="P26" s="76"/>
      <c r="Q26" s="76"/>
    </row>
    <row r="27" spans="1:17" x14ac:dyDescent="0.2">
      <c r="A27" s="69" t="s">
        <v>23</v>
      </c>
      <c r="B27" s="41" t="s">
        <v>154</v>
      </c>
      <c r="C27" s="43">
        <v>551.69577400000048</v>
      </c>
      <c r="D27" s="43">
        <v>543.730639</v>
      </c>
      <c r="E27" s="43">
        <v>422.70272700000004</v>
      </c>
      <c r="F27" s="57">
        <f t="shared" si="2"/>
        <v>0.30784801233681613</v>
      </c>
      <c r="G27" s="124">
        <f t="shared" si="3"/>
        <v>-128.99304700000044</v>
      </c>
      <c r="H27" s="124">
        <f t="shared" si="4"/>
        <v>-23.381191787051886</v>
      </c>
      <c r="I27" s="59"/>
      <c r="J27" s="43">
        <v>1812.2688229999997</v>
      </c>
      <c r="K27" s="43">
        <v>1471.766079</v>
      </c>
      <c r="L27" s="57">
        <f t="shared" si="5"/>
        <v>0.3889806898859986</v>
      </c>
      <c r="M27" s="76"/>
      <c r="N27" s="76"/>
      <c r="O27" s="76"/>
      <c r="P27" s="76"/>
      <c r="Q27" s="76"/>
    </row>
    <row r="28" spans="1:17" x14ac:dyDescent="0.2">
      <c r="A28" s="69" t="s">
        <v>24</v>
      </c>
      <c r="B28" s="41" t="s">
        <v>161</v>
      </c>
      <c r="C28" s="43">
        <v>247.1442430000001</v>
      </c>
      <c r="D28" s="43">
        <v>399.25793799999997</v>
      </c>
      <c r="E28" s="43">
        <v>277.75181800000001</v>
      </c>
      <c r="F28" s="57">
        <f t="shared" si="2"/>
        <v>0.20228245438841733</v>
      </c>
      <c r="G28" s="124">
        <f t="shared" si="3"/>
        <v>30.607574999999912</v>
      </c>
      <c r="H28" s="124">
        <f t="shared" si="4"/>
        <v>12.384498472820951</v>
      </c>
      <c r="I28" s="59"/>
      <c r="J28" s="43">
        <v>856.92707599999972</v>
      </c>
      <c r="K28" s="43">
        <v>1411.6994289999998</v>
      </c>
      <c r="L28" s="57">
        <f t="shared" si="5"/>
        <v>0.37310536344008932</v>
      </c>
      <c r="M28" s="76"/>
      <c r="N28" s="76"/>
      <c r="O28" s="76"/>
      <c r="P28" s="76"/>
      <c r="Q28" s="76"/>
    </row>
    <row r="29" spans="1:17" x14ac:dyDescent="0.2">
      <c r="A29" s="69" t="s">
        <v>25</v>
      </c>
      <c r="B29" s="41" t="s">
        <v>155</v>
      </c>
      <c r="C29" s="43">
        <v>624.59108000000003</v>
      </c>
      <c r="D29" s="43">
        <v>501.17319300000014</v>
      </c>
      <c r="E29" s="43">
        <v>419.59630799999979</v>
      </c>
      <c r="F29" s="57">
        <f t="shared" si="2"/>
        <v>0.30558565429284879</v>
      </c>
      <c r="G29" s="124">
        <f t="shared" si="3"/>
        <v>-204.99477200000024</v>
      </c>
      <c r="H29" s="124">
        <f t="shared" si="4"/>
        <v>-32.820637143905451</v>
      </c>
      <c r="I29" s="59"/>
      <c r="J29" s="43">
        <v>1943.0635729999997</v>
      </c>
      <c r="K29" s="43">
        <v>1288.6824539999996</v>
      </c>
      <c r="L29" s="57">
        <f t="shared" si="5"/>
        <v>0.34059256912721758</v>
      </c>
      <c r="M29" s="76"/>
      <c r="N29" s="76"/>
      <c r="O29" s="76"/>
      <c r="P29" s="76"/>
      <c r="Q29" s="76"/>
    </row>
    <row r="30" spans="1:17" x14ac:dyDescent="0.2">
      <c r="A30" s="69" t="s">
        <v>26</v>
      </c>
      <c r="B30" s="41" t="s">
        <v>159</v>
      </c>
      <c r="C30" s="43">
        <v>584.4105149999998</v>
      </c>
      <c r="D30" s="43">
        <v>422.25836199999992</v>
      </c>
      <c r="E30" s="43">
        <v>457.83061599999996</v>
      </c>
      <c r="F30" s="57">
        <f t="shared" si="2"/>
        <v>0.33343112338742997</v>
      </c>
      <c r="G30" s="124">
        <f t="shared" si="3"/>
        <v>-126.57989899999984</v>
      </c>
      <c r="H30" s="124">
        <f t="shared" si="4"/>
        <v>-21.659415043208092</v>
      </c>
      <c r="I30" s="59"/>
      <c r="J30" s="43">
        <v>1706.5231410000001</v>
      </c>
      <c r="K30" s="43">
        <v>1283.3108500000003</v>
      </c>
      <c r="L30" s="57">
        <f t="shared" si="5"/>
        <v>0.33917288004786755</v>
      </c>
      <c r="M30" s="76"/>
      <c r="N30" s="76"/>
      <c r="O30" s="76"/>
      <c r="P30" s="76"/>
      <c r="Q30" s="76"/>
    </row>
    <row r="31" spans="1:17" x14ac:dyDescent="0.2">
      <c r="A31" s="69" t="s">
        <v>27</v>
      </c>
      <c r="B31" s="41" t="s">
        <v>156</v>
      </c>
      <c r="C31" s="43">
        <v>596.9023000000002</v>
      </c>
      <c r="D31" s="43">
        <v>442.46826900000019</v>
      </c>
      <c r="E31" s="43">
        <v>202.76805700000008</v>
      </c>
      <c r="F31" s="57">
        <f t="shared" si="2"/>
        <v>0.14767291367119159</v>
      </c>
      <c r="G31" s="124">
        <f t="shared" si="3"/>
        <v>-394.13424300000008</v>
      </c>
      <c r="H31" s="124">
        <f t="shared" si="4"/>
        <v>-66.029942085999664</v>
      </c>
      <c r="I31" s="59"/>
      <c r="J31" s="43">
        <v>1580.1547499999997</v>
      </c>
      <c r="K31" s="43">
        <v>1176.0696959999998</v>
      </c>
      <c r="L31" s="57">
        <f t="shared" si="5"/>
        <v>0.31082955928358269</v>
      </c>
      <c r="M31" s="76"/>
      <c r="N31" s="76"/>
      <c r="O31" s="76"/>
      <c r="P31" s="76"/>
      <c r="Q31" s="76"/>
    </row>
    <row r="32" spans="1:17" x14ac:dyDescent="0.2">
      <c r="A32" s="69" t="s">
        <v>28</v>
      </c>
      <c r="B32" s="41" t="s">
        <v>160</v>
      </c>
      <c r="C32" s="43">
        <v>320.42226999999997</v>
      </c>
      <c r="D32" s="43">
        <v>274.6076579999999</v>
      </c>
      <c r="E32" s="43">
        <v>569.98692499999981</v>
      </c>
      <c r="F32" s="57">
        <f t="shared" si="2"/>
        <v>0.41511286942613895</v>
      </c>
      <c r="G32" s="124">
        <f t="shared" si="3"/>
        <v>249.56465499999985</v>
      </c>
      <c r="H32" s="124">
        <f t="shared" si="4"/>
        <v>77.886176575679301</v>
      </c>
      <c r="I32" s="59"/>
      <c r="J32" s="43">
        <v>638.65378100000009</v>
      </c>
      <c r="K32" s="43">
        <v>1142.5064609999999</v>
      </c>
      <c r="L32" s="57">
        <f t="shared" si="5"/>
        <v>0.30195895783992366</v>
      </c>
      <c r="M32" s="76"/>
      <c r="N32" s="76"/>
      <c r="O32" s="76"/>
      <c r="P32" s="76"/>
      <c r="Q32" s="76"/>
    </row>
    <row r="33" spans="1:21" x14ac:dyDescent="0.2">
      <c r="A33" s="69" t="s">
        <v>29</v>
      </c>
      <c r="B33" s="41" t="s">
        <v>179</v>
      </c>
      <c r="C33" s="43">
        <v>375.32685500000008</v>
      </c>
      <c r="D33" s="43">
        <v>392.52429299999994</v>
      </c>
      <c r="E33" s="43">
        <v>316.02742999999992</v>
      </c>
      <c r="F33" s="57">
        <f t="shared" si="2"/>
        <v>0.23015800456241739</v>
      </c>
      <c r="G33" s="124">
        <f t="shared" si="3"/>
        <v>-59.299425000000156</v>
      </c>
      <c r="H33" s="124">
        <f t="shared" si="4"/>
        <v>-15.799409024435555</v>
      </c>
      <c r="I33" s="59"/>
      <c r="J33" s="43">
        <v>891.62580100000048</v>
      </c>
      <c r="K33" s="43">
        <v>942.84186399999976</v>
      </c>
      <c r="L33" s="57">
        <f t="shared" si="5"/>
        <v>0.249188565999095</v>
      </c>
      <c r="M33" s="76"/>
      <c r="N33" s="76"/>
      <c r="O33" s="76"/>
      <c r="P33" s="76"/>
      <c r="Q33" s="76"/>
    </row>
    <row r="34" spans="1:21" x14ac:dyDescent="0.2">
      <c r="A34" s="69" t="s">
        <v>30</v>
      </c>
      <c r="B34" s="41" t="s">
        <v>180</v>
      </c>
      <c r="C34" s="43">
        <v>173.99887100000004</v>
      </c>
      <c r="D34" s="43">
        <v>380.97466299999996</v>
      </c>
      <c r="E34" s="43">
        <v>310.35648800000001</v>
      </c>
      <c r="F34" s="57">
        <f t="shared" si="2"/>
        <v>0.22602794314746621</v>
      </c>
      <c r="G34" s="124">
        <f t="shared" si="3"/>
        <v>136.35761699999998</v>
      </c>
      <c r="H34" s="124">
        <f t="shared" si="4"/>
        <v>78.366955036162238</v>
      </c>
      <c r="I34" s="59"/>
      <c r="J34" s="43">
        <v>682.81558300000017</v>
      </c>
      <c r="K34" s="43">
        <v>912.33446699999968</v>
      </c>
      <c r="L34" s="57">
        <f t="shared" si="5"/>
        <v>0.24112560782863016</v>
      </c>
      <c r="M34" s="76"/>
      <c r="N34" s="76"/>
      <c r="O34" s="76"/>
      <c r="P34" s="76"/>
      <c r="Q34" s="76"/>
    </row>
    <row r="35" spans="1:21" x14ac:dyDescent="0.2">
      <c r="A35" s="69" t="s">
        <v>31</v>
      </c>
      <c r="B35" s="41" t="s">
        <v>175</v>
      </c>
      <c r="C35" s="43">
        <v>253.56640800000005</v>
      </c>
      <c r="D35" s="43">
        <v>342.45150700000005</v>
      </c>
      <c r="E35" s="43">
        <v>295.28105700000003</v>
      </c>
      <c r="F35" s="57">
        <f t="shared" si="2"/>
        <v>0.21504873442220332</v>
      </c>
      <c r="G35" s="124">
        <f t="shared" si="3"/>
        <v>41.71464899999998</v>
      </c>
      <c r="H35" s="124">
        <f t="shared" si="4"/>
        <v>16.451173216919162</v>
      </c>
      <c r="I35" s="59"/>
      <c r="J35" s="43">
        <v>986.37752799999976</v>
      </c>
      <c r="K35" s="43">
        <v>893.24389800000017</v>
      </c>
      <c r="L35" s="57">
        <f t="shared" si="5"/>
        <v>0.2360800623401911</v>
      </c>
      <c r="M35" s="76"/>
      <c r="N35" s="76"/>
      <c r="O35" s="76"/>
      <c r="P35" s="76"/>
      <c r="Q35" s="76"/>
    </row>
    <row r="36" spans="1:21" x14ac:dyDescent="0.2">
      <c r="A36" s="69" t="s">
        <v>32</v>
      </c>
      <c r="B36" s="41" t="s">
        <v>174</v>
      </c>
      <c r="C36" s="43">
        <v>195.71974600000021</v>
      </c>
      <c r="D36" s="43">
        <v>376.53293500000007</v>
      </c>
      <c r="E36" s="43">
        <v>250.273608</v>
      </c>
      <c r="F36" s="57">
        <f t="shared" si="2"/>
        <v>0.18227048902659077</v>
      </c>
      <c r="G36" s="124">
        <f t="shared" si="3"/>
        <v>54.553861999999782</v>
      </c>
      <c r="H36" s="124">
        <f t="shared" si="4"/>
        <v>27.873458409249992</v>
      </c>
      <c r="I36" s="59"/>
      <c r="J36" s="43">
        <v>885.09140400000001</v>
      </c>
      <c r="K36" s="43">
        <v>888.31450600000028</v>
      </c>
      <c r="L36" s="57">
        <f t="shared" si="5"/>
        <v>0.23477724776371894</v>
      </c>
      <c r="M36" s="76"/>
      <c r="N36" s="76"/>
      <c r="O36" s="76"/>
      <c r="P36" s="76"/>
      <c r="Q36" s="76"/>
    </row>
    <row r="37" spans="1:21" x14ac:dyDescent="0.2">
      <c r="A37" s="70"/>
      <c r="B37" s="35" t="s">
        <v>107</v>
      </c>
      <c r="C37" s="65">
        <f>SUM(C7:C36)</f>
        <v>123677.48216700002</v>
      </c>
      <c r="D37" s="65">
        <f>SUM(D7:D36)</f>
        <v>114173.84928400001</v>
      </c>
      <c r="E37" s="65">
        <f t="shared" ref="E37" si="6">SUM(E7:E36)</f>
        <v>132318.28317599991</v>
      </c>
      <c r="F37" s="68">
        <f>E37/E$5*100</f>
        <v>96.365407341106533</v>
      </c>
      <c r="G37" s="71">
        <f t="shared" ref="G37" si="7">E37-C37</f>
        <v>8640.8010089998861</v>
      </c>
      <c r="H37" s="71">
        <f>(G37/C37)*100</f>
        <v>6.9865596045465495</v>
      </c>
      <c r="I37" s="67"/>
      <c r="J37" s="65">
        <f>SUM(J7:J36)</f>
        <v>347431.79569299996</v>
      </c>
      <c r="K37" s="65">
        <f t="shared" ref="K37" si="8">SUM(K7:K36)</f>
        <v>364698.1658650001</v>
      </c>
      <c r="L37" s="68">
        <f>K37/K$5*100</f>
        <v>96.387969652564664</v>
      </c>
      <c r="M37" s="76"/>
      <c r="N37" s="76"/>
      <c r="O37" s="76"/>
      <c r="P37" s="76"/>
      <c r="Q37" s="84"/>
      <c r="R37" s="84"/>
    </row>
    <row r="38" spans="1:21" x14ac:dyDescent="0.2">
      <c r="A38" s="70"/>
      <c r="B38" s="35" t="s">
        <v>33</v>
      </c>
      <c r="C38" s="81">
        <f>C5-C37</f>
        <v>4887.0502969999798</v>
      </c>
      <c r="D38" s="81">
        <f t="shared" ref="D38" si="9">D5-D37</f>
        <v>4068.019094999996</v>
      </c>
      <c r="E38" s="81">
        <f>E5-E37</f>
        <v>4990.6192890000821</v>
      </c>
      <c r="F38" s="71">
        <f>E38/E$5*100</f>
        <v>3.6345926588934678</v>
      </c>
      <c r="G38" s="71">
        <f>E38-C38</f>
        <v>103.5689920001023</v>
      </c>
      <c r="H38" s="71">
        <f>(G38/C38)*100</f>
        <v>2.1192536541659974</v>
      </c>
      <c r="I38" s="67"/>
      <c r="J38" s="81">
        <f>J5-J37</f>
        <v>14900.125634000113</v>
      </c>
      <c r="K38" s="81">
        <f>K5-K37</f>
        <v>13666.652046999894</v>
      </c>
      <c r="L38" s="71">
        <f>K38/K$5*100</f>
        <v>3.6120303474353368</v>
      </c>
      <c r="M38" s="127"/>
      <c r="N38" s="127"/>
      <c r="O38" s="127"/>
      <c r="P38" s="127"/>
      <c r="Q38" s="76"/>
      <c r="R38" s="76"/>
      <c r="S38" s="76"/>
      <c r="T38" s="76"/>
      <c r="U38" s="76"/>
    </row>
    <row r="39" spans="1:21" x14ac:dyDescent="0.2">
      <c r="A39" s="41"/>
      <c r="B39" s="41"/>
      <c r="C39" s="177"/>
      <c r="D39" s="177"/>
      <c r="E39" s="177"/>
      <c r="F39" s="41"/>
      <c r="G39" s="41"/>
      <c r="H39" s="41"/>
      <c r="I39" s="41"/>
      <c r="J39" s="41"/>
      <c r="K39" s="41"/>
      <c r="L39" s="41"/>
      <c r="N39" s="85"/>
      <c r="O39" s="85"/>
      <c r="P39" s="85"/>
    </row>
    <row r="40" spans="1:21" ht="12.75" x14ac:dyDescent="0.2">
      <c r="A40" s="100" t="s">
        <v>125</v>
      </c>
      <c r="B40" s="41"/>
      <c r="C40" s="117"/>
      <c r="D40" s="117"/>
      <c r="E40" s="117"/>
      <c r="F40" s="41"/>
      <c r="G40" s="41"/>
      <c r="H40" s="41"/>
      <c r="I40" s="41"/>
      <c r="J40" s="41"/>
      <c r="K40" s="41"/>
      <c r="L40" s="41"/>
    </row>
    <row r="41" spans="1:21" x14ac:dyDescent="0.2">
      <c r="A41" s="41"/>
      <c r="B41" s="117"/>
      <c r="C41" s="177"/>
      <c r="D41" s="177"/>
      <c r="E41" s="177"/>
      <c r="F41" s="41"/>
      <c r="G41" s="41"/>
      <c r="H41" s="41"/>
      <c r="I41" s="41"/>
      <c r="J41" s="41"/>
      <c r="K41" s="41"/>
      <c r="L41" s="41"/>
    </row>
    <row r="42" spans="1:21" x14ac:dyDescent="0.2">
      <c r="A42" s="12"/>
      <c r="B42" s="13"/>
      <c r="C42" s="183" t="s">
        <v>122</v>
      </c>
      <c r="D42" s="183"/>
      <c r="E42" s="183"/>
      <c r="F42" s="13"/>
      <c r="G42" s="184" t="s">
        <v>106</v>
      </c>
      <c r="H42" s="184"/>
      <c r="I42" s="14"/>
      <c r="J42" s="183" t="s">
        <v>122</v>
      </c>
      <c r="K42" s="183"/>
      <c r="L42" s="183"/>
    </row>
    <row r="43" spans="1:21" ht="24" x14ac:dyDescent="0.2">
      <c r="A43" s="72" t="s">
        <v>119</v>
      </c>
      <c r="B43" s="73" t="s">
        <v>1</v>
      </c>
      <c r="C43" s="17" t="s">
        <v>183</v>
      </c>
      <c r="D43" s="17" t="s">
        <v>178</v>
      </c>
      <c r="E43" s="17" t="s">
        <v>184</v>
      </c>
      <c r="F43" s="18" t="s">
        <v>116</v>
      </c>
      <c r="G43" s="19" t="s">
        <v>123</v>
      </c>
      <c r="H43" s="20" t="s">
        <v>2</v>
      </c>
      <c r="I43" s="20"/>
      <c r="J43" s="17" t="s">
        <v>185</v>
      </c>
      <c r="K43" s="17" t="s">
        <v>186</v>
      </c>
      <c r="L43" s="18" t="s">
        <v>116</v>
      </c>
      <c r="Q43" s="82"/>
      <c r="R43" s="82"/>
    </row>
    <row r="44" spans="1:21" ht="15" customHeight="1" x14ac:dyDescent="0.2">
      <c r="A44" s="87"/>
      <c r="B44" s="87" t="s">
        <v>56</v>
      </c>
      <c r="C44" s="88">
        <v>115845.33604299999</v>
      </c>
      <c r="D44" s="88">
        <v>105624.93919999999</v>
      </c>
      <c r="E44" s="88">
        <v>112585.374941</v>
      </c>
      <c r="F44" s="90">
        <f>E44/E$44*100</f>
        <v>100</v>
      </c>
      <c r="G44" s="90">
        <f>E44-C44</f>
        <v>-3259.9611019999866</v>
      </c>
      <c r="H44" s="90">
        <f t="shared" ref="H44" si="10">(G44/C44)*100</f>
        <v>-2.8140633135113351</v>
      </c>
      <c r="I44" s="92"/>
      <c r="J44" s="88">
        <v>328199.670942</v>
      </c>
      <c r="K44" s="88">
        <v>337365.43592299998</v>
      </c>
      <c r="L44" s="90">
        <f>K44/K$44*100</f>
        <v>100</v>
      </c>
      <c r="M44" s="145"/>
      <c r="N44" s="145"/>
      <c r="O44" s="80"/>
      <c r="P44" s="80"/>
    </row>
    <row r="45" spans="1:21" ht="6" customHeight="1" x14ac:dyDescent="0.2">
      <c r="A45" s="125"/>
      <c r="B45" s="126"/>
      <c r="C45" s="120"/>
      <c r="D45" s="120"/>
      <c r="E45" s="120"/>
      <c r="F45" s="121"/>
      <c r="G45" s="122"/>
      <c r="H45" s="123"/>
      <c r="I45" s="123"/>
      <c r="J45" s="120"/>
      <c r="K45" s="120"/>
      <c r="L45" s="121"/>
    </row>
    <row r="46" spans="1:21" x14ac:dyDescent="0.2">
      <c r="A46" s="69" t="s">
        <v>3</v>
      </c>
      <c r="B46" s="41" t="s">
        <v>137</v>
      </c>
      <c r="C46" s="43">
        <v>22611.268369000001</v>
      </c>
      <c r="D46" s="43">
        <v>22244.466386000004</v>
      </c>
      <c r="E46" s="43">
        <v>24885.859435999999</v>
      </c>
      <c r="F46" s="57">
        <f>E46/E$44*100</f>
        <v>22.103989482684895</v>
      </c>
      <c r="G46" s="124">
        <f t="shared" ref="G46:G76" si="11">E46-C46</f>
        <v>2274.5910669999976</v>
      </c>
      <c r="H46" s="124">
        <f t="shared" ref="H46:H75" si="12">(G46/C46)*100</f>
        <v>10.059546549447251</v>
      </c>
      <c r="I46" s="59"/>
      <c r="J46" s="43">
        <v>67780.236926999947</v>
      </c>
      <c r="K46" s="43">
        <v>75238.824186000027</v>
      </c>
      <c r="L46" s="57">
        <f>K46/K$44*100</f>
        <v>22.301876889122831</v>
      </c>
      <c r="M46" s="76"/>
      <c r="N46" s="76"/>
      <c r="O46" s="76"/>
      <c r="P46" s="76"/>
      <c r="T46" s="76"/>
      <c r="U46" s="76"/>
    </row>
    <row r="47" spans="1:21" x14ac:dyDescent="0.2">
      <c r="A47" s="69" t="s">
        <v>4</v>
      </c>
      <c r="B47" s="41" t="s">
        <v>136</v>
      </c>
      <c r="C47" s="43">
        <v>13778.766293000002</v>
      </c>
      <c r="D47" s="43">
        <v>12122.009589999998</v>
      </c>
      <c r="E47" s="43">
        <v>12566.802582999997</v>
      </c>
      <c r="F47" s="57">
        <f t="shared" ref="F47:F75" si="13">E47/E$44*100</f>
        <v>11.162020457440045</v>
      </c>
      <c r="G47" s="124">
        <f t="shared" si="11"/>
        <v>-1211.9637100000054</v>
      </c>
      <c r="H47" s="124">
        <f t="shared" si="12"/>
        <v>-8.7958797197664698</v>
      </c>
      <c r="I47" s="59"/>
      <c r="J47" s="43">
        <v>40197.758575000007</v>
      </c>
      <c r="K47" s="43">
        <v>37572.961081000001</v>
      </c>
      <c r="L47" s="57">
        <f t="shared" ref="L47:L75" si="14">K47/K$44*100</f>
        <v>11.137169692029632</v>
      </c>
      <c r="M47" s="76"/>
      <c r="N47" s="76"/>
      <c r="O47" s="76"/>
      <c r="P47" s="76"/>
      <c r="T47" s="76"/>
      <c r="U47" s="76"/>
    </row>
    <row r="48" spans="1:21" x14ac:dyDescent="0.2">
      <c r="A48" s="69" t="s">
        <v>5</v>
      </c>
      <c r="B48" s="41" t="s">
        <v>147</v>
      </c>
      <c r="C48" s="43">
        <v>12774.506390000002</v>
      </c>
      <c r="D48" s="43">
        <v>9194.1209280000039</v>
      </c>
      <c r="E48" s="43">
        <v>11100.038201999998</v>
      </c>
      <c r="F48" s="57">
        <f t="shared" si="13"/>
        <v>9.8592185777388366</v>
      </c>
      <c r="G48" s="124">
        <f t="shared" si="11"/>
        <v>-1674.4681880000044</v>
      </c>
      <c r="H48" s="124">
        <f t="shared" si="12"/>
        <v>-13.10788954875621</v>
      </c>
      <c r="I48" s="59"/>
      <c r="J48" s="43">
        <v>27875.984948999998</v>
      </c>
      <c r="K48" s="43">
        <v>35211.290992999981</v>
      </c>
      <c r="L48" s="57">
        <f t="shared" si="14"/>
        <v>10.437136482777262</v>
      </c>
      <c r="M48" s="76"/>
      <c r="N48" s="76"/>
      <c r="O48" s="76"/>
      <c r="P48" s="76"/>
      <c r="T48" s="76"/>
      <c r="U48" s="76"/>
    </row>
    <row r="49" spans="1:21" x14ac:dyDescent="0.2">
      <c r="A49" s="69" t="s">
        <v>6</v>
      </c>
      <c r="B49" s="41" t="s">
        <v>138</v>
      </c>
      <c r="C49" s="43">
        <v>8550.1896219999962</v>
      </c>
      <c r="D49" s="43">
        <v>9877.6764860000003</v>
      </c>
      <c r="E49" s="43">
        <v>8412.3010499999964</v>
      </c>
      <c r="F49" s="57">
        <f t="shared" si="13"/>
        <v>7.4719305721621794</v>
      </c>
      <c r="G49" s="124">
        <f t="shared" si="11"/>
        <v>-137.88857199999984</v>
      </c>
      <c r="H49" s="124">
        <f t="shared" si="12"/>
        <v>-1.6126960698650095</v>
      </c>
      <c r="I49" s="59"/>
      <c r="J49" s="43">
        <v>24847.883139000005</v>
      </c>
      <c r="K49" s="43">
        <v>29507.912645000008</v>
      </c>
      <c r="L49" s="57">
        <f t="shared" si="14"/>
        <v>8.7465725598916642</v>
      </c>
      <c r="M49" s="76"/>
      <c r="N49" s="76"/>
      <c r="O49" s="76"/>
      <c r="P49" s="76"/>
      <c r="T49" s="76"/>
      <c r="U49" s="76"/>
    </row>
    <row r="50" spans="1:21" x14ac:dyDescent="0.2">
      <c r="A50" s="69" t="s">
        <v>7</v>
      </c>
      <c r="B50" s="41" t="s">
        <v>173</v>
      </c>
      <c r="C50" s="43">
        <v>8336.5364520000039</v>
      </c>
      <c r="D50" s="43">
        <v>7251.8986040000009</v>
      </c>
      <c r="E50" s="43">
        <v>8226.1857389999986</v>
      </c>
      <c r="F50" s="57">
        <f t="shared" si="13"/>
        <v>7.3066201922859912</v>
      </c>
      <c r="G50" s="124">
        <f t="shared" si="11"/>
        <v>-110.35071300000527</v>
      </c>
      <c r="H50" s="124">
        <f t="shared" si="12"/>
        <v>-1.3236997599108589</v>
      </c>
      <c r="I50" s="59"/>
      <c r="J50" s="43">
        <v>23738.120454</v>
      </c>
      <c r="K50" s="43">
        <v>22917.888892999996</v>
      </c>
      <c r="L50" s="57">
        <f t="shared" si="14"/>
        <v>6.793194101315926</v>
      </c>
      <c r="M50" s="76"/>
      <c r="N50" s="76"/>
      <c r="O50" s="76"/>
      <c r="P50" s="76"/>
      <c r="T50" s="76"/>
      <c r="U50" s="76"/>
    </row>
    <row r="51" spans="1:21" x14ac:dyDescent="0.2">
      <c r="A51" s="69" t="s">
        <v>8</v>
      </c>
      <c r="B51" s="41" t="s">
        <v>140</v>
      </c>
      <c r="C51" s="43">
        <v>6071.4456299999974</v>
      </c>
      <c r="D51" s="43">
        <v>5212.7914829999991</v>
      </c>
      <c r="E51" s="43">
        <v>5566.4210250000024</v>
      </c>
      <c r="F51" s="57">
        <f t="shared" si="13"/>
        <v>4.9441777210557474</v>
      </c>
      <c r="G51" s="124">
        <f t="shared" si="11"/>
        <v>-505.02460499999506</v>
      </c>
      <c r="H51" s="124">
        <f t="shared" si="12"/>
        <v>-8.3180289469214141</v>
      </c>
      <c r="I51" s="59"/>
      <c r="J51" s="43">
        <v>17981.977198000008</v>
      </c>
      <c r="K51" s="43">
        <v>15786.057948999995</v>
      </c>
      <c r="L51" s="57">
        <f t="shared" si="14"/>
        <v>4.6792161460793489</v>
      </c>
      <c r="M51" s="76"/>
      <c r="N51" s="76"/>
      <c r="O51" s="76"/>
      <c r="P51" s="76"/>
      <c r="T51" s="76"/>
      <c r="U51" s="76"/>
    </row>
    <row r="52" spans="1:21" x14ac:dyDescent="0.2">
      <c r="A52" s="69" t="s">
        <v>9</v>
      </c>
      <c r="B52" s="41" t="s">
        <v>144</v>
      </c>
      <c r="C52" s="43">
        <v>5285.8607410000013</v>
      </c>
      <c r="D52" s="43">
        <v>5078.6492730000018</v>
      </c>
      <c r="E52" s="43">
        <v>5515.8258020000003</v>
      </c>
      <c r="F52" s="57">
        <f t="shared" si="13"/>
        <v>4.8992382935088594</v>
      </c>
      <c r="G52" s="124">
        <f t="shared" si="11"/>
        <v>229.96506099999897</v>
      </c>
      <c r="H52" s="124">
        <f t="shared" si="12"/>
        <v>4.3505697987134866</v>
      </c>
      <c r="I52" s="59"/>
      <c r="J52" s="43">
        <v>14804.923806999999</v>
      </c>
      <c r="K52" s="43">
        <v>15763.26967999999</v>
      </c>
      <c r="L52" s="57">
        <f t="shared" si="14"/>
        <v>4.6724613731911138</v>
      </c>
      <c r="M52" s="76"/>
      <c r="N52" s="76"/>
      <c r="O52" s="76"/>
      <c r="P52" s="76"/>
      <c r="T52" s="76"/>
      <c r="U52" s="76"/>
    </row>
    <row r="53" spans="1:21" x14ac:dyDescent="0.2">
      <c r="A53" s="69" t="s">
        <v>10</v>
      </c>
      <c r="B53" s="41" t="s">
        <v>142</v>
      </c>
      <c r="C53" s="43">
        <v>4376.2396979999994</v>
      </c>
      <c r="D53" s="43">
        <v>4177.4310140000007</v>
      </c>
      <c r="E53" s="43">
        <v>5457.9420019999998</v>
      </c>
      <c r="F53" s="57">
        <f t="shared" si="13"/>
        <v>4.8478250437592063</v>
      </c>
      <c r="G53" s="124">
        <f t="shared" si="11"/>
        <v>1081.7023040000004</v>
      </c>
      <c r="H53" s="124">
        <f t="shared" si="12"/>
        <v>24.71762011789146</v>
      </c>
      <c r="I53" s="59"/>
      <c r="J53" s="43">
        <v>13888.342185000009</v>
      </c>
      <c r="K53" s="43">
        <v>14708.006834000003</v>
      </c>
      <c r="L53" s="57">
        <f t="shared" si="14"/>
        <v>4.3596661862411263</v>
      </c>
      <c r="M53" s="76"/>
      <c r="N53" s="76"/>
      <c r="O53" s="76"/>
      <c r="P53" s="76"/>
      <c r="T53" s="76"/>
      <c r="U53" s="76"/>
    </row>
    <row r="54" spans="1:21" x14ac:dyDescent="0.2">
      <c r="A54" s="69" t="s">
        <v>11</v>
      </c>
      <c r="B54" s="41" t="s">
        <v>141</v>
      </c>
      <c r="C54" s="43">
        <v>4863.4958189999988</v>
      </c>
      <c r="D54" s="43">
        <v>4289.3119349999997</v>
      </c>
      <c r="E54" s="43">
        <v>4148.276770999998</v>
      </c>
      <c r="F54" s="57">
        <f t="shared" si="13"/>
        <v>3.6845609593376483</v>
      </c>
      <c r="G54" s="124">
        <f t="shared" si="11"/>
        <v>-715.21904800000084</v>
      </c>
      <c r="H54" s="124">
        <f t="shared" si="12"/>
        <v>-14.705863325838319</v>
      </c>
      <c r="I54" s="59"/>
      <c r="J54" s="43">
        <v>13185.906191000002</v>
      </c>
      <c r="K54" s="43">
        <v>12017.399524000002</v>
      </c>
      <c r="L54" s="57">
        <f t="shared" si="14"/>
        <v>3.5621312216296053</v>
      </c>
      <c r="M54" s="76"/>
      <c r="N54" s="76"/>
      <c r="O54" s="76"/>
      <c r="P54" s="76"/>
      <c r="T54" s="76"/>
      <c r="U54" s="76"/>
    </row>
    <row r="55" spans="1:21" x14ac:dyDescent="0.2">
      <c r="A55" s="69" t="s">
        <v>12</v>
      </c>
      <c r="B55" s="41" t="s">
        <v>155</v>
      </c>
      <c r="C55" s="43">
        <v>2968.675917999999</v>
      </c>
      <c r="D55" s="43">
        <v>3243.8812209999987</v>
      </c>
      <c r="E55" s="43">
        <v>2611.1599800000008</v>
      </c>
      <c r="F55" s="57">
        <f t="shared" si="13"/>
        <v>2.3192710255380602</v>
      </c>
      <c r="G55" s="124">
        <f t="shared" si="11"/>
        <v>-357.51593799999819</v>
      </c>
      <c r="H55" s="124">
        <f t="shared" si="12"/>
        <v>-12.042942640935262</v>
      </c>
      <c r="I55" s="59"/>
      <c r="J55" s="43">
        <v>9486.1057019999971</v>
      </c>
      <c r="K55" s="43">
        <v>9565.3952519999948</v>
      </c>
      <c r="L55" s="57">
        <f t="shared" si="14"/>
        <v>2.8353216522700309</v>
      </c>
      <c r="M55" s="76"/>
      <c r="N55" s="76"/>
      <c r="O55" s="76"/>
      <c r="P55" s="76"/>
      <c r="T55" s="76"/>
      <c r="U55" s="76"/>
    </row>
    <row r="56" spans="1:21" x14ac:dyDescent="0.2">
      <c r="A56" s="69" t="s">
        <v>13</v>
      </c>
      <c r="B56" s="41" t="s">
        <v>145</v>
      </c>
      <c r="C56" s="43">
        <v>2517.6635909999995</v>
      </c>
      <c r="D56" s="43">
        <v>2374.2017100000012</v>
      </c>
      <c r="E56" s="43">
        <v>2942.8596419999999</v>
      </c>
      <c r="F56" s="57">
        <f t="shared" si="13"/>
        <v>2.6138915854232363</v>
      </c>
      <c r="G56" s="124">
        <f t="shared" si="11"/>
        <v>425.19605100000035</v>
      </c>
      <c r="H56" s="124">
        <f t="shared" si="12"/>
        <v>16.88851729516076</v>
      </c>
      <c r="I56" s="59"/>
      <c r="J56" s="43">
        <v>6990.3947690000014</v>
      </c>
      <c r="K56" s="43">
        <v>7838.7393439999987</v>
      </c>
      <c r="L56" s="57">
        <f t="shared" si="14"/>
        <v>2.3235158404873184</v>
      </c>
      <c r="M56" s="76"/>
      <c r="N56" s="76"/>
      <c r="O56" s="76"/>
      <c r="P56" s="76"/>
      <c r="T56" s="76"/>
      <c r="U56" s="76"/>
    </row>
    <row r="57" spans="1:21" x14ac:dyDescent="0.2">
      <c r="A57" s="69" t="s">
        <v>14</v>
      </c>
      <c r="B57" s="41" t="s">
        <v>143</v>
      </c>
      <c r="C57" s="43">
        <v>3418.4498699999999</v>
      </c>
      <c r="D57" s="43">
        <v>2820.8610370000001</v>
      </c>
      <c r="E57" s="43">
        <v>2618.5477770000011</v>
      </c>
      <c r="F57" s="57">
        <f t="shared" si="13"/>
        <v>2.3258329764165571</v>
      </c>
      <c r="G57" s="124">
        <f t="shared" si="11"/>
        <v>-799.90209299999879</v>
      </c>
      <c r="H57" s="124">
        <f t="shared" si="12"/>
        <v>-23.399556039123627</v>
      </c>
      <c r="I57" s="59"/>
      <c r="J57" s="43">
        <v>9104.8397820000009</v>
      </c>
      <c r="K57" s="43">
        <v>7617.5868960000025</v>
      </c>
      <c r="L57" s="57">
        <f t="shared" si="14"/>
        <v>2.2579630527825127</v>
      </c>
      <c r="M57" s="76"/>
      <c r="N57" s="76"/>
      <c r="O57" s="76"/>
      <c r="P57" s="76"/>
      <c r="T57" s="76"/>
      <c r="U57" s="76"/>
    </row>
    <row r="58" spans="1:21" x14ac:dyDescent="0.2">
      <c r="A58" s="69" t="s">
        <v>15</v>
      </c>
      <c r="B58" s="41" t="s">
        <v>146</v>
      </c>
      <c r="C58" s="43">
        <v>4011.7975189999984</v>
      </c>
      <c r="D58" s="43">
        <v>2632.1054039999995</v>
      </c>
      <c r="E58" s="43">
        <v>2521.355509999999</v>
      </c>
      <c r="F58" s="57">
        <f t="shared" si="13"/>
        <v>2.2395053632155215</v>
      </c>
      <c r="G58" s="124">
        <f t="shared" si="11"/>
        <v>-1490.4420089999994</v>
      </c>
      <c r="H58" s="124">
        <f t="shared" si="12"/>
        <v>-37.151476412785527</v>
      </c>
      <c r="I58" s="59"/>
      <c r="J58" s="43">
        <v>10245.102788000002</v>
      </c>
      <c r="K58" s="43">
        <v>7585.4212719999978</v>
      </c>
      <c r="L58" s="57">
        <f t="shared" si="14"/>
        <v>2.2484286960953783</v>
      </c>
      <c r="M58" s="76"/>
      <c r="N58" s="76"/>
      <c r="O58" s="76"/>
      <c r="P58" s="76"/>
      <c r="T58" s="76"/>
      <c r="U58" s="76"/>
    </row>
    <row r="59" spans="1:21" x14ac:dyDescent="0.2">
      <c r="A59" s="69" t="s">
        <v>16</v>
      </c>
      <c r="B59" s="41" t="s">
        <v>151</v>
      </c>
      <c r="C59" s="43">
        <v>3587.9313970000017</v>
      </c>
      <c r="D59" s="43">
        <v>1409.9126489999999</v>
      </c>
      <c r="E59" s="43">
        <v>2238.1740180000002</v>
      </c>
      <c r="F59" s="57">
        <f t="shared" si="13"/>
        <v>1.9879793615937307</v>
      </c>
      <c r="G59" s="124">
        <f t="shared" si="11"/>
        <v>-1349.7573790000015</v>
      </c>
      <c r="H59" s="124">
        <f t="shared" si="12"/>
        <v>-37.619375335007298</v>
      </c>
      <c r="I59" s="59"/>
      <c r="J59" s="43">
        <v>7867.7558450000006</v>
      </c>
      <c r="K59" s="43">
        <v>5138.9086000000007</v>
      </c>
      <c r="L59" s="57">
        <f t="shared" si="14"/>
        <v>1.5232469164899576</v>
      </c>
      <c r="M59" s="76"/>
      <c r="N59" s="76"/>
      <c r="O59" s="76"/>
      <c r="P59" s="76"/>
      <c r="T59" s="76"/>
      <c r="U59" s="76"/>
    </row>
    <row r="60" spans="1:21" x14ac:dyDescent="0.2">
      <c r="A60" s="69" t="s">
        <v>17</v>
      </c>
      <c r="B60" s="41" t="s">
        <v>139</v>
      </c>
      <c r="C60" s="43">
        <v>1169.3657490000003</v>
      </c>
      <c r="D60" s="43">
        <v>1451.3649420000004</v>
      </c>
      <c r="E60" s="43">
        <v>1462.1016099999999</v>
      </c>
      <c r="F60" s="57">
        <f t="shared" si="13"/>
        <v>1.2986603373361856</v>
      </c>
      <c r="G60" s="124">
        <f t="shared" si="11"/>
        <v>292.73586099999966</v>
      </c>
      <c r="H60" s="124">
        <f t="shared" si="12"/>
        <v>25.033729716330143</v>
      </c>
      <c r="I60" s="59"/>
      <c r="J60" s="43">
        <v>4038.7449190000016</v>
      </c>
      <c r="K60" s="43">
        <v>4288.0226679999996</v>
      </c>
      <c r="L60" s="57">
        <f t="shared" si="14"/>
        <v>1.2710320060703237</v>
      </c>
      <c r="M60" s="76"/>
      <c r="N60" s="76"/>
      <c r="O60" s="76"/>
      <c r="P60" s="76"/>
      <c r="T60" s="76"/>
      <c r="U60" s="76"/>
    </row>
    <row r="61" spans="1:21" x14ac:dyDescent="0.2">
      <c r="A61" s="69" t="s">
        <v>18</v>
      </c>
      <c r="B61" s="41" t="s">
        <v>157</v>
      </c>
      <c r="C61" s="43">
        <v>1211.6323529999997</v>
      </c>
      <c r="D61" s="43">
        <v>723.26387899999986</v>
      </c>
      <c r="E61" s="43">
        <v>1278.4192840000001</v>
      </c>
      <c r="F61" s="57">
        <f t="shared" si="13"/>
        <v>1.1355109708254305</v>
      </c>
      <c r="G61" s="124">
        <f t="shared" si="11"/>
        <v>66.786931000000322</v>
      </c>
      <c r="H61" s="124">
        <f t="shared" si="12"/>
        <v>5.5121449039088457</v>
      </c>
      <c r="I61" s="124"/>
      <c r="J61" s="43">
        <v>4208.8219780000009</v>
      </c>
      <c r="K61" s="43">
        <v>3187.4598219999993</v>
      </c>
      <c r="L61" s="57">
        <f t="shared" si="14"/>
        <v>0.94480924321112214</v>
      </c>
      <c r="M61" s="76"/>
      <c r="N61" s="76"/>
      <c r="O61" s="76"/>
      <c r="P61" s="76"/>
      <c r="T61" s="76"/>
      <c r="U61" s="76"/>
    </row>
    <row r="62" spans="1:21" x14ac:dyDescent="0.2">
      <c r="A62" s="69" t="s">
        <v>19</v>
      </c>
      <c r="B62" s="41" t="s">
        <v>164</v>
      </c>
      <c r="C62" s="43">
        <v>504.80206900000002</v>
      </c>
      <c r="D62" s="43">
        <v>1117.9169539999998</v>
      </c>
      <c r="E62" s="43">
        <v>824.91785699999991</v>
      </c>
      <c r="F62" s="57">
        <f t="shared" si="13"/>
        <v>0.73270427658325554</v>
      </c>
      <c r="G62" s="124">
        <f t="shared" si="11"/>
        <v>320.1157879999999</v>
      </c>
      <c r="H62" s="124">
        <f t="shared" si="12"/>
        <v>63.414119643792489</v>
      </c>
      <c r="I62" s="59"/>
      <c r="J62" s="43">
        <v>1649.9648859999998</v>
      </c>
      <c r="K62" s="43">
        <v>2666.2822689999998</v>
      </c>
      <c r="L62" s="57">
        <f t="shared" si="14"/>
        <v>0.79032467025120789</v>
      </c>
      <c r="M62" s="76"/>
      <c r="N62" s="76"/>
      <c r="O62" s="76"/>
      <c r="P62" s="76"/>
      <c r="T62" s="76"/>
      <c r="U62" s="76"/>
    </row>
    <row r="63" spans="1:21" x14ac:dyDescent="0.2">
      <c r="A63" s="69" t="s">
        <v>20</v>
      </c>
      <c r="B63" s="41" t="s">
        <v>148</v>
      </c>
      <c r="C63" s="43">
        <v>698.76340600000026</v>
      </c>
      <c r="D63" s="43">
        <v>838.25347999999985</v>
      </c>
      <c r="E63" s="43">
        <v>842.21933499999989</v>
      </c>
      <c r="F63" s="57">
        <f t="shared" si="13"/>
        <v>0.7480717059754538</v>
      </c>
      <c r="G63" s="124">
        <f t="shared" si="11"/>
        <v>143.45592899999963</v>
      </c>
      <c r="H63" s="124">
        <f t="shared" si="12"/>
        <v>20.529971628193646</v>
      </c>
      <c r="I63" s="59"/>
      <c r="J63" s="43">
        <v>2392.7207329999992</v>
      </c>
      <c r="K63" s="43">
        <v>2549.924872999999</v>
      </c>
      <c r="L63" s="57">
        <f t="shared" si="14"/>
        <v>0.75583465331107358</v>
      </c>
      <c r="M63" s="76"/>
      <c r="N63" s="76"/>
      <c r="O63" s="76"/>
      <c r="P63" s="76"/>
      <c r="T63" s="76"/>
      <c r="U63" s="76"/>
    </row>
    <row r="64" spans="1:21" x14ac:dyDescent="0.2">
      <c r="A64" s="69" t="s">
        <v>21</v>
      </c>
      <c r="B64" s="41" t="s">
        <v>176</v>
      </c>
      <c r="C64" s="43">
        <v>166.91233399999999</v>
      </c>
      <c r="D64" s="43">
        <v>775.74917000000005</v>
      </c>
      <c r="E64" s="43">
        <v>771.66667600000005</v>
      </c>
      <c r="F64" s="57">
        <f t="shared" si="13"/>
        <v>0.68540578774497973</v>
      </c>
      <c r="G64" s="124">
        <f t="shared" si="11"/>
        <v>604.75434200000007</v>
      </c>
      <c r="H64" s="124">
        <f t="shared" si="12"/>
        <v>362.31854621360702</v>
      </c>
      <c r="I64" s="59"/>
      <c r="J64" s="43">
        <v>637.16565900000001</v>
      </c>
      <c r="K64" s="43">
        <v>2110.2053810000002</v>
      </c>
      <c r="L64" s="57">
        <f t="shared" si="14"/>
        <v>0.62549542908172484</v>
      </c>
      <c r="M64" s="76"/>
      <c r="N64" s="76"/>
      <c r="O64" s="76"/>
      <c r="P64" s="76"/>
      <c r="T64" s="76"/>
      <c r="U64" s="76"/>
    </row>
    <row r="65" spans="1:21" x14ac:dyDescent="0.2">
      <c r="A65" s="69" t="s">
        <v>22</v>
      </c>
      <c r="B65" s="41" t="s">
        <v>163</v>
      </c>
      <c r="C65" s="43">
        <v>508.60980800000004</v>
      </c>
      <c r="D65" s="43">
        <v>702.02708200000006</v>
      </c>
      <c r="E65" s="43">
        <v>554.91098</v>
      </c>
      <c r="F65" s="57">
        <f t="shared" si="13"/>
        <v>0.49288016342335694</v>
      </c>
      <c r="G65" s="124">
        <f t="shared" si="11"/>
        <v>46.301171999999951</v>
      </c>
      <c r="H65" s="124">
        <f t="shared" si="12"/>
        <v>9.1034760383543265</v>
      </c>
      <c r="I65" s="59"/>
      <c r="J65" s="43">
        <v>1308.4302559999999</v>
      </c>
      <c r="K65" s="43">
        <v>2063.9729109999998</v>
      </c>
      <c r="L65" s="57">
        <f t="shared" si="14"/>
        <v>0.61179145556306469</v>
      </c>
      <c r="M65" s="76"/>
      <c r="N65" s="76"/>
      <c r="O65" s="76"/>
      <c r="P65" s="76"/>
      <c r="T65" s="76"/>
      <c r="U65" s="76"/>
    </row>
    <row r="66" spans="1:21" x14ac:dyDescent="0.2">
      <c r="A66" s="69" t="s">
        <v>23</v>
      </c>
      <c r="B66" s="41" t="s">
        <v>160</v>
      </c>
      <c r="C66" s="43">
        <v>1049.6786370000002</v>
      </c>
      <c r="D66" s="43">
        <v>686.4767750000002</v>
      </c>
      <c r="E66" s="43">
        <v>748.62081199999989</v>
      </c>
      <c r="F66" s="57">
        <f t="shared" si="13"/>
        <v>0.66493610950117832</v>
      </c>
      <c r="G66" s="124">
        <f t="shared" si="11"/>
        <v>-301.05782500000032</v>
      </c>
      <c r="H66" s="124">
        <f t="shared" si="12"/>
        <v>-28.680951901662858</v>
      </c>
      <c r="I66" s="59"/>
      <c r="J66" s="43">
        <v>2617.2046730000011</v>
      </c>
      <c r="K66" s="43">
        <v>1919.7169980000001</v>
      </c>
      <c r="L66" s="57">
        <f t="shared" si="14"/>
        <v>0.56903191423502997</v>
      </c>
      <c r="M66" s="76"/>
      <c r="N66" s="76"/>
      <c r="O66" s="76"/>
      <c r="P66" s="76"/>
      <c r="T66" s="76"/>
      <c r="U66" s="76"/>
    </row>
    <row r="67" spans="1:21" x14ac:dyDescent="0.2">
      <c r="A67" s="69" t="s">
        <v>24</v>
      </c>
      <c r="B67" s="41" t="s">
        <v>153</v>
      </c>
      <c r="C67" s="43">
        <v>683.48474299999964</v>
      </c>
      <c r="D67" s="43">
        <v>467.69000300000005</v>
      </c>
      <c r="E67" s="43">
        <v>597.33293499999979</v>
      </c>
      <c r="F67" s="57">
        <f t="shared" si="13"/>
        <v>0.53055997309866409</v>
      </c>
      <c r="G67" s="124">
        <f t="shared" si="11"/>
        <v>-86.151807999999846</v>
      </c>
      <c r="H67" s="124">
        <f t="shared" si="12"/>
        <v>-12.604788750931911</v>
      </c>
      <c r="I67" s="59"/>
      <c r="J67" s="43">
        <v>2059.595945</v>
      </c>
      <c r="K67" s="43">
        <v>1701.7062119999996</v>
      </c>
      <c r="L67" s="57">
        <f t="shared" si="14"/>
        <v>0.50441036063587608</v>
      </c>
      <c r="M67" s="76"/>
      <c r="N67" s="76"/>
      <c r="O67" s="76"/>
      <c r="P67" s="76"/>
      <c r="T67" s="76"/>
      <c r="U67" s="76"/>
    </row>
    <row r="68" spans="1:21" x14ac:dyDescent="0.2">
      <c r="A68" s="69" t="s">
        <v>25</v>
      </c>
      <c r="B68" s="41" t="s">
        <v>149</v>
      </c>
      <c r="C68" s="43">
        <v>229.03696799999994</v>
      </c>
      <c r="D68" s="43">
        <v>245.59539599999999</v>
      </c>
      <c r="E68" s="43">
        <v>706.05357800000024</v>
      </c>
      <c r="F68" s="57">
        <f t="shared" si="13"/>
        <v>0.62712726086314974</v>
      </c>
      <c r="G68" s="124">
        <f t="shared" si="11"/>
        <v>477.0166100000003</v>
      </c>
      <c r="H68" s="124">
        <f t="shared" si="12"/>
        <v>208.27057490561978</v>
      </c>
      <c r="I68" s="59"/>
      <c r="J68" s="43">
        <v>852.41225899999995</v>
      </c>
      <c r="K68" s="43">
        <v>1528.2075379999999</v>
      </c>
      <c r="L68" s="57">
        <f t="shared" si="14"/>
        <v>0.4529828415347199</v>
      </c>
      <c r="M68" s="76"/>
      <c r="N68" s="76"/>
      <c r="O68" s="76"/>
      <c r="P68" s="76"/>
      <c r="T68" s="76"/>
      <c r="U68" s="76"/>
    </row>
    <row r="69" spans="1:21" x14ac:dyDescent="0.2">
      <c r="A69" s="69" t="s">
        <v>26</v>
      </c>
      <c r="B69" s="41" t="s">
        <v>158</v>
      </c>
      <c r="C69" s="43">
        <v>327.53010800000004</v>
      </c>
      <c r="D69" s="43">
        <v>423.59054900000001</v>
      </c>
      <c r="E69" s="43">
        <v>503.59456799999998</v>
      </c>
      <c r="F69" s="57">
        <f t="shared" si="13"/>
        <v>0.44730016510928444</v>
      </c>
      <c r="G69" s="124">
        <f t="shared" si="11"/>
        <v>176.06445999999994</v>
      </c>
      <c r="H69" s="124">
        <f t="shared" si="12"/>
        <v>53.755198590781127</v>
      </c>
      <c r="I69" s="59"/>
      <c r="J69" s="43">
        <v>1192.7663200000004</v>
      </c>
      <c r="K69" s="43">
        <v>1383.7369579999995</v>
      </c>
      <c r="L69" s="57">
        <f t="shared" si="14"/>
        <v>0.41015966979967161</v>
      </c>
      <c r="M69" s="76"/>
      <c r="N69" s="76"/>
      <c r="O69" s="76"/>
      <c r="P69" s="76"/>
      <c r="T69" s="76"/>
      <c r="U69" s="76"/>
    </row>
    <row r="70" spans="1:21" x14ac:dyDescent="0.2">
      <c r="A70" s="69" t="s">
        <v>27</v>
      </c>
      <c r="B70" s="41" t="s">
        <v>162</v>
      </c>
      <c r="C70" s="43">
        <v>737.00835399999983</v>
      </c>
      <c r="D70" s="43">
        <v>399.81236700000011</v>
      </c>
      <c r="E70" s="43">
        <v>515.96262900000022</v>
      </c>
      <c r="F70" s="57">
        <f t="shared" si="13"/>
        <v>0.4582856603447728</v>
      </c>
      <c r="G70" s="124">
        <f t="shared" si="11"/>
        <v>-221.04572499999961</v>
      </c>
      <c r="H70" s="124">
        <f t="shared" si="12"/>
        <v>-29.992295718265311</v>
      </c>
      <c r="I70" s="59"/>
      <c r="J70" s="43">
        <v>2931.2955310000011</v>
      </c>
      <c r="K70" s="43">
        <v>1197.888033</v>
      </c>
      <c r="L70" s="57">
        <f t="shared" si="14"/>
        <v>0.35507135747996571</v>
      </c>
      <c r="M70" s="76"/>
      <c r="N70" s="76"/>
      <c r="O70" s="76"/>
      <c r="P70" s="76"/>
      <c r="T70" s="76"/>
      <c r="U70" s="76"/>
    </row>
    <row r="71" spans="1:21" x14ac:dyDescent="0.2">
      <c r="A71" s="69" t="s">
        <v>28</v>
      </c>
      <c r="B71" s="41" t="s">
        <v>154</v>
      </c>
      <c r="C71" s="43">
        <v>383.75132399999978</v>
      </c>
      <c r="D71" s="43">
        <v>313.1597349999999</v>
      </c>
      <c r="E71" s="43">
        <v>379.53401300000019</v>
      </c>
      <c r="F71" s="57">
        <f t="shared" si="13"/>
        <v>0.33710773996968413</v>
      </c>
      <c r="G71" s="124">
        <f t="shared" si="11"/>
        <v>-4.2173109999995972</v>
      </c>
      <c r="H71" s="124">
        <f t="shared" si="12"/>
        <v>-1.0989697588638416</v>
      </c>
      <c r="I71" s="59"/>
      <c r="J71" s="43">
        <v>1126.6604439999996</v>
      </c>
      <c r="K71" s="43">
        <v>1098.9675670000001</v>
      </c>
      <c r="L71" s="57">
        <f t="shared" si="14"/>
        <v>0.32574989906518687</v>
      </c>
      <c r="M71" s="76"/>
      <c r="N71" s="76"/>
      <c r="O71" s="76"/>
      <c r="P71" s="76"/>
      <c r="T71" s="76"/>
      <c r="U71" s="76"/>
    </row>
    <row r="72" spans="1:21" x14ac:dyDescent="0.2">
      <c r="A72" s="69" t="s">
        <v>29</v>
      </c>
      <c r="B72" s="41" t="s">
        <v>177</v>
      </c>
      <c r="C72" s="43">
        <v>0</v>
      </c>
      <c r="D72" s="43">
        <v>391.32300899999996</v>
      </c>
      <c r="E72" s="43">
        <v>6.1428999999999997E-2</v>
      </c>
      <c r="F72" s="57">
        <f t="shared" si="13"/>
        <v>5.4562148975558923E-5</v>
      </c>
      <c r="G72" s="124">
        <f t="shared" si="11"/>
        <v>6.1428999999999997E-2</v>
      </c>
      <c r="H72" s="124" t="e">
        <f t="shared" si="12"/>
        <v>#DIV/0!</v>
      </c>
      <c r="I72" s="59"/>
      <c r="J72" s="43">
        <v>89.774841000000009</v>
      </c>
      <c r="K72" s="43">
        <v>899.59146999999996</v>
      </c>
      <c r="L72" s="57">
        <f t="shared" si="14"/>
        <v>0.26665193710161877</v>
      </c>
      <c r="M72" s="76"/>
      <c r="N72" s="76"/>
      <c r="O72" s="76"/>
      <c r="P72" s="76"/>
      <c r="T72" s="76"/>
      <c r="U72" s="76"/>
    </row>
    <row r="73" spans="1:21" x14ac:dyDescent="0.2">
      <c r="A73" s="69" t="s">
        <v>30</v>
      </c>
      <c r="B73" s="41" t="s">
        <v>172</v>
      </c>
      <c r="C73" s="43">
        <v>270.12204400000002</v>
      </c>
      <c r="D73" s="43">
        <v>269.76162299999999</v>
      </c>
      <c r="E73" s="43">
        <v>286.22195900000003</v>
      </c>
      <c r="F73" s="57">
        <f t="shared" si="13"/>
        <v>0.25422658951039928</v>
      </c>
      <c r="G73" s="124">
        <f t="shared" si="11"/>
        <v>16.09991500000001</v>
      </c>
      <c r="H73" s="124">
        <f t="shared" si="12"/>
        <v>5.9602373658922891</v>
      </c>
      <c r="I73" s="59"/>
      <c r="J73" s="43">
        <v>688.56746799999996</v>
      </c>
      <c r="K73" s="43">
        <v>881.1299630000002</v>
      </c>
      <c r="L73" s="57">
        <f t="shared" si="14"/>
        <v>0.26117967911837553</v>
      </c>
      <c r="M73" s="76"/>
      <c r="N73" s="76"/>
      <c r="O73" s="76"/>
      <c r="P73" s="76"/>
      <c r="T73" s="76"/>
      <c r="U73" s="76"/>
    </row>
    <row r="74" spans="1:21" x14ac:dyDescent="0.2">
      <c r="A74" s="69" t="s">
        <v>31</v>
      </c>
      <c r="B74" s="41" t="s">
        <v>165</v>
      </c>
      <c r="C74" s="43">
        <v>354.01536200000004</v>
      </c>
      <c r="D74" s="43">
        <v>494.88917400000003</v>
      </c>
      <c r="E74" s="43">
        <v>95.354393000000002</v>
      </c>
      <c r="F74" s="57">
        <f t="shared" si="13"/>
        <v>8.4695186253072527E-2</v>
      </c>
      <c r="G74" s="124">
        <f t="shared" si="11"/>
        <v>-258.66096900000002</v>
      </c>
      <c r="H74" s="124">
        <f t="shared" si="12"/>
        <v>-73.064899652574965</v>
      </c>
      <c r="I74" s="59"/>
      <c r="J74" s="43">
        <v>952.65891000000011</v>
      </c>
      <c r="K74" s="43">
        <v>840.00422900000001</v>
      </c>
      <c r="L74" s="57">
        <f t="shared" si="14"/>
        <v>0.24898941609173084</v>
      </c>
      <c r="M74" s="76"/>
      <c r="N74" s="76"/>
      <c r="O74" s="76"/>
      <c r="P74" s="76"/>
      <c r="T74" s="76"/>
      <c r="U74" s="76"/>
    </row>
    <row r="75" spans="1:21" x14ac:dyDescent="0.2">
      <c r="A75" s="69" t="s">
        <v>32</v>
      </c>
      <c r="B75" s="41" t="s">
        <v>150</v>
      </c>
      <c r="C75" s="43">
        <v>541.71445100000017</v>
      </c>
      <c r="D75" s="43">
        <v>241.97346200000001</v>
      </c>
      <c r="E75" s="43">
        <v>286.42779399999995</v>
      </c>
      <c r="F75" s="57">
        <f t="shared" si="13"/>
        <v>0.25440941521054711</v>
      </c>
      <c r="G75" s="124">
        <f t="shared" si="11"/>
        <v>-255.28665700000022</v>
      </c>
      <c r="H75" s="124">
        <f t="shared" si="12"/>
        <v>-47.12568707161924</v>
      </c>
      <c r="I75" s="59"/>
      <c r="J75" s="43">
        <v>1001.6562</v>
      </c>
      <c r="K75" s="43">
        <v>833.28786000000002</v>
      </c>
      <c r="L75" s="57">
        <f t="shared" si="14"/>
        <v>0.24699858707226577</v>
      </c>
      <c r="M75" s="76"/>
      <c r="N75" s="76"/>
      <c r="O75" s="76"/>
      <c r="P75" s="76"/>
      <c r="T75" s="76"/>
      <c r="U75" s="76"/>
    </row>
    <row r="76" spans="1:21" x14ac:dyDescent="0.2">
      <c r="A76" s="35"/>
      <c r="B76" s="35" t="s">
        <v>107</v>
      </c>
      <c r="C76" s="65">
        <f>SUM(C46:C75)</f>
        <v>111989.25501900002</v>
      </c>
      <c r="D76" s="65">
        <f>SUM(D46:D75)</f>
        <v>101472.16532000001</v>
      </c>
      <c r="E76" s="65">
        <f>SUM(E46:E75)</f>
        <v>108665.14938899997</v>
      </c>
      <c r="F76" s="71">
        <f>E76/E$44*100</f>
        <v>96.517997516058884</v>
      </c>
      <c r="G76" s="71">
        <f t="shared" si="11"/>
        <v>-3324.1056300000491</v>
      </c>
      <c r="H76" s="71">
        <f>(G76/C76)*100</f>
        <v>-2.9682362200160037</v>
      </c>
      <c r="I76" s="66"/>
      <c r="J76" s="65">
        <f>SUM(J46:J75)</f>
        <v>315743.77333300008</v>
      </c>
      <c r="K76" s="65">
        <f>SUM(K46:K75)</f>
        <v>325619.7679010001</v>
      </c>
      <c r="L76" s="71">
        <f>K76/K$44*100</f>
        <v>96.518413930026696</v>
      </c>
      <c r="M76" s="159"/>
      <c r="N76" s="159"/>
      <c r="O76" s="159"/>
      <c r="P76" s="159"/>
      <c r="T76" s="76"/>
      <c r="U76" s="76"/>
    </row>
    <row r="77" spans="1:21" x14ac:dyDescent="0.2">
      <c r="A77" s="35"/>
      <c r="B77" s="35" t="s">
        <v>33</v>
      </c>
      <c r="C77" s="65">
        <f>C44-C76</f>
        <v>3856.0810239999701</v>
      </c>
      <c r="D77" s="65">
        <f t="shared" ref="D77:E77" si="15">D44-D76</f>
        <v>4152.7738799999788</v>
      </c>
      <c r="E77" s="65">
        <f t="shared" si="15"/>
        <v>3920.2255520000326</v>
      </c>
      <c r="F77" s="71">
        <f>E77/E$44*100</f>
        <v>3.4820024839411108</v>
      </c>
      <c r="G77" s="71">
        <f>E77-C77</f>
        <v>64.144528000062564</v>
      </c>
      <c r="H77" s="71">
        <f>(G77/C77)*100</f>
        <v>1.6634642166705431</v>
      </c>
      <c r="I77" s="66"/>
      <c r="J77" s="65">
        <f>J44-J76</f>
        <v>12455.89760899992</v>
      </c>
      <c r="K77" s="65">
        <f>K44-K76</f>
        <v>11745.668021999882</v>
      </c>
      <c r="L77" s="71">
        <f>K77/K$44*100</f>
        <v>3.4815860699733046</v>
      </c>
      <c r="M77" s="76"/>
      <c r="N77" s="76"/>
      <c r="O77" s="76"/>
      <c r="P77" s="76"/>
    </row>
    <row r="78" spans="1:21" x14ac:dyDescent="0.2">
      <c r="C78" s="84"/>
      <c r="D78" s="84"/>
      <c r="E78" s="84"/>
    </row>
    <row r="79" spans="1:21" x14ac:dyDescent="0.2">
      <c r="C79" s="76"/>
      <c r="D79" s="76"/>
      <c r="E79" s="76"/>
    </row>
    <row r="80" spans="1:21" x14ac:dyDescent="0.2">
      <c r="C80" s="84"/>
      <c r="D80" s="84"/>
      <c r="E80" s="84"/>
    </row>
  </sheetData>
  <mergeCells count="6">
    <mergeCell ref="C3:E3"/>
    <mergeCell ref="G3:H3"/>
    <mergeCell ref="J3:L3"/>
    <mergeCell ref="C42:E42"/>
    <mergeCell ref="G42:H42"/>
    <mergeCell ref="J42:L42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A1:P49"/>
  <sheetViews>
    <sheetView view="pageBreakPreview" zoomScaleNormal="100" zoomScaleSheetLayoutView="100" workbookViewId="0">
      <pane xSplit="2" ySplit="4" topLeftCell="C5" activePane="bottomRight" state="frozen"/>
      <selection activeCell="W17" sqref="W17"/>
      <selection pane="topRight" activeCell="W17" sqref="W17"/>
      <selection pane="bottomLeft" activeCell="W17" sqref="W17"/>
      <selection pane="bottomRight" activeCell="W17" sqref="W17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8.7109375" style="21" customWidth="1"/>
    <col min="5" max="5" width="10.42578125" style="21" customWidth="1"/>
    <col min="6" max="6" width="9" style="21" customWidth="1"/>
    <col min="7" max="7" width="12.7109375" style="21" customWidth="1"/>
    <col min="8" max="8" width="8" style="21" customWidth="1"/>
    <col min="9" max="9" width="0.7109375" style="21" customWidth="1"/>
    <col min="10" max="10" width="9.85546875" style="21" customWidth="1"/>
    <col min="11" max="11" width="11.5703125" style="21" customWidth="1"/>
    <col min="12" max="12" width="9" style="21" customWidth="1"/>
    <col min="13" max="13" width="12.85546875" style="21" bestFit="1" customWidth="1"/>
    <col min="14" max="14" width="10.28515625" style="21" bestFit="1" customWidth="1"/>
    <col min="15" max="15" width="9.28515625" style="21" bestFit="1" customWidth="1"/>
    <col min="16" max="17" width="10.28515625" style="21" bestFit="1" customWidth="1"/>
    <col min="18" max="19" width="9.28515625" style="21" bestFit="1" customWidth="1"/>
    <col min="20" max="16384" width="9.140625" style="21"/>
  </cols>
  <sheetData>
    <row r="1" spans="1:15" x14ac:dyDescent="0.2">
      <c r="A1" s="100" t="s">
        <v>127</v>
      </c>
      <c r="B1" s="128"/>
      <c r="C1" s="129"/>
      <c r="D1" s="129"/>
      <c r="E1" s="129"/>
      <c r="F1" s="128"/>
      <c r="G1" s="128"/>
      <c r="H1" s="128"/>
      <c r="I1" s="128"/>
      <c r="J1" s="128"/>
      <c r="K1" s="129"/>
      <c r="L1" s="128"/>
    </row>
    <row r="2" spans="1:15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5" s="22" customFormat="1" x14ac:dyDescent="0.2">
      <c r="A3" s="29"/>
      <c r="B3" s="30"/>
      <c r="C3" s="181" t="s">
        <v>121</v>
      </c>
      <c r="D3" s="181"/>
      <c r="E3" s="181"/>
      <c r="F3" s="13"/>
      <c r="G3" s="182" t="s">
        <v>0</v>
      </c>
      <c r="H3" s="182"/>
      <c r="I3" s="14"/>
      <c r="J3" s="181" t="s">
        <v>121</v>
      </c>
      <c r="K3" s="181"/>
      <c r="L3" s="181"/>
    </row>
    <row r="4" spans="1:15" s="22" customFormat="1" ht="24" x14ac:dyDescent="0.2">
      <c r="A4" s="29"/>
      <c r="B4" s="28" t="s">
        <v>130</v>
      </c>
      <c r="C4" s="17" t="s">
        <v>183</v>
      </c>
      <c r="D4" s="17" t="s">
        <v>178</v>
      </c>
      <c r="E4" s="17" t="s">
        <v>184</v>
      </c>
      <c r="F4" s="18" t="s">
        <v>116</v>
      </c>
      <c r="G4" s="19" t="s">
        <v>129</v>
      </c>
      <c r="H4" s="20" t="s">
        <v>2</v>
      </c>
      <c r="I4" s="20"/>
      <c r="J4" s="17" t="s">
        <v>185</v>
      </c>
      <c r="K4" s="17" t="s">
        <v>186</v>
      </c>
      <c r="L4" s="18" t="s">
        <v>116</v>
      </c>
      <c r="M4" s="98"/>
    </row>
    <row r="5" spans="1:15" s="22" customFormat="1" ht="15" customHeight="1" x14ac:dyDescent="0.2">
      <c r="A5" s="93" t="s">
        <v>34</v>
      </c>
      <c r="B5" s="88"/>
      <c r="C5" s="88">
        <v>128564.53246399996</v>
      </c>
      <c r="D5" s="88">
        <v>118241.8683789999</v>
      </c>
      <c r="E5" s="88">
        <v>137308.90246500011</v>
      </c>
      <c r="F5" s="92">
        <v>100</v>
      </c>
      <c r="G5" s="91">
        <f>E5-C5</f>
        <v>8744.3700010001485</v>
      </c>
      <c r="H5" s="92">
        <f>(G5/C5)*100</f>
        <v>6.8015414775834113</v>
      </c>
      <c r="I5" s="89"/>
      <c r="J5" s="88">
        <v>362331.92132700002</v>
      </c>
      <c r="K5" s="88">
        <v>378364.81791200012</v>
      </c>
      <c r="L5" s="92">
        <v>100</v>
      </c>
      <c r="M5" s="98"/>
    </row>
    <row r="6" spans="1:15" s="22" customFormat="1" ht="6" customHeight="1" x14ac:dyDescent="0.2">
      <c r="A6" s="130"/>
      <c r="B6" s="131"/>
      <c r="C6" s="120"/>
      <c r="D6" s="120"/>
      <c r="E6" s="120"/>
      <c r="F6" s="121"/>
      <c r="G6" s="122"/>
      <c r="H6" s="123"/>
      <c r="I6" s="123"/>
      <c r="J6" s="120"/>
      <c r="K6" s="120"/>
      <c r="L6" s="121"/>
    </row>
    <row r="7" spans="1:15" s="23" customFormat="1" ht="15" customHeight="1" x14ac:dyDescent="0.2">
      <c r="A7" s="36" t="s">
        <v>52</v>
      </c>
      <c r="B7" s="61"/>
      <c r="C7" s="61">
        <f>SUM(C8:C26)</f>
        <v>109552.46686399997</v>
      </c>
      <c r="D7" s="61">
        <f t="shared" ref="D7:E7" si="0">SUM(D8:D26)</f>
        <v>101294.8333139999</v>
      </c>
      <c r="E7" s="61">
        <f t="shared" si="0"/>
        <v>119300.65716400009</v>
      </c>
      <c r="F7" s="63">
        <f>E7/$E$5*100</f>
        <v>86.884866911240294</v>
      </c>
      <c r="G7" s="64">
        <f>E7-C7</f>
        <v>9748.1903000001184</v>
      </c>
      <c r="H7" s="64">
        <f>(G7/C7)*100</f>
        <v>8.8981933305999075</v>
      </c>
      <c r="I7" s="61"/>
      <c r="J7" s="61">
        <f t="shared" ref="J7" si="1">SUM(J8:J26)</f>
        <v>306288.36297599989</v>
      </c>
      <c r="K7" s="61">
        <f t="shared" ref="K7" si="2">SUM(K8:K26)</f>
        <v>324727.86322000012</v>
      </c>
      <c r="L7" s="62">
        <f>K7/$K$5*100</f>
        <v>85.82401107270104</v>
      </c>
    </row>
    <row r="8" spans="1:15" s="22" customFormat="1" ht="15" customHeight="1" x14ac:dyDescent="0.2">
      <c r="A8" s="130"/>
      <c r="B8" s="41" t="s">
        <v>57</v>
      </c>
      <c r="C8" s="43">
        <v>49696.758448999957</v>
      </c>
      <c r="D8" s="43">
        <v>47319.355217999902</v>
      </c>
      <c r="E8" s="43">
        <v>62179.925659000073</v>
      </c>
      <c r="F8" s="57">
        <f>E8/$E$7*100</f>
        <v>52.120354688006998</v>
      </c>
      <c r="G8" s="58">
        <f>E8-C8</f>
        <v>12483.167210000116</v>
      </c>
      <c r="H8" s="59">
        <f>(G8/C8)*100</f>
        <v>25.118674938951301</v>
      </c>
      <c r="I8" s="59"/>
      <c r="J8" s="43">
        <v>133747.61830499998</v>
      </c>
      <c r="K8" s="43">
        <v>160063.86467500008</v>
      </c>
      <c r="L8" s="57">
        <f>K8/$K$7*100</f>
        <v>49.291694001188404</v>
      </c>
      <c r="M8" s="146"/>
      <c r="N8" s="148"/>
      <c r="O8" s="147"/>
    </row>
    <row r="9" spans="1:15" s="22" customFormat="1" ht="15" customHeight="1" x14ac:dyDescent="0.2">
      <c r="A9" s="130"/>
      <c r="B9" s="41" t="s">
        <v>58</v>
      </c>
      <c r="C9" s="43">
        <v>11106.992093999997</v>
      </c>
      <c r="D9" s="43">
        <v>9307.9184210000003</v>
      </c>
      <c r="E9" s="43">
        <v>7495.3016959999986</v>
      </c>
      <c r="F9" s="57">
        <f t="shared" ref="F9:F25" si="3">E9/$E$7*100</f>
        <v>6.2826994202524524</v>
      </c>
      <c r="G9" s="58">
        <f t="shared" ref="G9:G25" si="4">E9-C9</f>
        <v>-3611.6903979999988</v>
      </c>
      <c r="H9" s="59">
        <f t="shared" ref="H9:H25" si="5">(G9/C9)*100</f>
        <v>-32.51726810853711</v>
      </c>
      <c r="I9" s="59"/>
      <c r="J9" s="43">
        <v>36453.358537</v>
      </c>
      <c r="K9" s="43">
        <v>26562.561933000012</v>
      </c>
      <c r="L9" s="57">
        <f t="shared" ref="L9:L25" si="6">K9/$K$7*100</f>
        <v>8.1799454070881872</v>
      </c>
      <c r="M9" s="146"/>
      <c r="N9" s="148"/>
      <c r="O9" s="147"/>
    </row>
    <row r="10" spans="1:15" s="22" customFormat="1" ht="15" customHeight="1" x14ac:dyDescent="0.2">
      <c r="A10" s="130"/>
      <c r="B10" s="41" t="s">
        <v>167</v>
      </c>
      <c r="C10" s="43">
        <v>6388.3863469999942</v>
      </c>
      <c r="D10" s="43">
        <v>5774.100480000001</v>
      </c>
      <c r="E10" s="43">
        <v>7173.6565829999972</v>
      </c>
      <c r="F10" s="57">
        <f t="shared" si="3"/>
        <v>6.0130905843532139</v>
      </c>
      <c r="G10" s="58">
        <f t="shared" si="4"/>
        <v>785.27023600000302</v>
      </c>
      <c r="H10" s="59">
        <f t="shared" si="5"/>
        <v>12.292153187772815</v>
      </c>
      <c r="I10" s="59"/>
      <c r="J10" s="43">
        <v>17069.833890000016</v>
      </c>
      <c r="K10" s="43">
        <v>18815.953781999986</v>
      </c>
      <c r="L10" s="57">
        <f t="shared" si="6"/>
        <v>5.7943761263419367</v>
      </c>
      <c r="M10" s="146"/>
      <c r="N10" s="148"/>
      <c r="O10" s="147"/>
    </row>
    <row r="11" spans="1:15" s="22" customFormat="1" ht="15" customHeight="1" x14ac:dyDescent="0.2">
      <c r="A11" s="130"/>
      <c r="B11" s="41" t="s">
        <v>166</v>
      </c>
      <c r="C11" s="43">
        <v>6295.7436690000013</v>
      </c>
      <c r="D11" s="43">
        <v>5570.7343640000026</v>
      </c>
      <c r="E11" s="43">
        <v>5988.072932</v>
      </c>
      <c r="F11" s="57">
        <f t="shared" si="3"/>
        <v>5.0193126126441392</v>
      </c>
      <c r="G11" s="58">
        <f t="shared" si="4"/>
        <v>-307.67073700000128</v>
      </c>
      <c r="H11" s="59">
        <f t="shared" si="5"/>
        <v>-4.8869641646142634</v>
      </c>
      <c r="I11" s="59"/>
      <c r="J11" s="43">
        <v>18136.015679000015</v>
      </c>
      <c r="K11" s="43">
        <v>17062.373796000007</v>
      </c>
      <c r="L11" s="57">
        <f t="shared" si="6"/>
        <v>5.2543608752293629</v>
      </c>
      <c r="M11" s="146"/>
      <c r="N11" s="148"/>
      <c r="O11" s="147"/>
    </row>
    <row r="12" spans="1:15" s="22" customFormat="1" ht="15" customHeight="1" x14ac:dyDescent="0.2">
      <c r="A12" s="130"/>
      <c r="B12" s="41" t="s">
        <v>60</v>
      </c>
      <c r="C12" s="43">
        <v>5347.7859909999961</v>
      </c>
      <c r="D12" s="43">
        <v>5003.6981039999991</v>
      </c>
      <c r="E12" s="43">
        <v>5605.5217439999969</v>
      </c>
      <c r="F12" s="57">
        <f t="shared" si="3"/>
        <v>4.6986511870544057</v>
      </c>
      <c r="G12" s="58">
        <f t="shared" si="4"/>
        <v>257.73575300000084</v>
      </c>
      <c r="H12" s="59">
        <f t="shared" si="5"/>
        <v>4.8194851744956644</v>
      </c>
      <c r="I12" s="59"/>
      <c r="J12" s="43">
        <v>15007.34401199999</v>
      </c>
      <c r="K12" s="43">
        <v>15615.538230999988</v>
      </c>
      <c r="L12" s="57">
        <f t="shared" si="6"/>
        <v>4.8088076200657301</v>
      </c>
      <c r="M12" s="146"/>
      <c r="N12" s="148"/>
      <c r="O12" s="147"/>
    </row>
    <row r="13" spans="1:15" s="22" customFormat="1" ht="15" customHeight="1" x14ac:dyDescent="0.2">
      <c r="A13" s="130"/>
      <c r="B13" s="41" t="s">
        <v>62</v>
      </c>
      <c r="C13" s="43">
        <v>5271.5590759999995</v>
      </c>
      <c r="D13" s="43">
        <v>4688.681579000001</v>
      </c>
      <c r="E13" s="43">
        <v>5125.3195409999998</v>
      </c>
      <c r="F13" s="57">
        <f t="shared" si="3"/>
        <v>4.2961368887971263</v>
      </c>
      <c r="G13" s="58">
        <f t="shared" si="4"/>
        <v>-146.23953499999971</v>
      </c>
      <c r="H13" s="59">
        <f t="shared" si="5"/>
        <v>-2.7741230420007859</v>
      </c>
      <c r="I13" s="59"/>
      <c r="J13" s="43">
        <v>14328.576149000008</v>
      </c>
      <c r="K13" s="43">
        <v>14055.707751999995</v>
      </c>
      <c r="L13" s="57">
        <f t="shared" si="6"/>
        <v>4.3284575621641013</v>
      </c>
      <c r="M13" s="146"/>
      <c r="N13" s="148"/>
      <c r="O13" s="147"/>
    </row>
    <row r="14" spans="1:15" s="22" customFormat="1" ht="15" customHeight="1" x14ac:dyDescent="0.2">
      <c r="A14" s="130"/>
      <c r="B14" s="41" t="s">
        <v>68</v>
      </c>
      <c r="C14" s="43">
        <v>2669.4818879999998</v>
      </c>
      <c r="D14" s="43">
        <v>3172.2734669999982</v>
      </c>
      <c r="E14" s="43">
        <v>3181.4846680000014</v>
      </c>
      <c r="F14" s="57">
        <f t="shared" si="3"/>
        <v>2.6667788289099543</v>
      </c>
      <c r="G14" s="58">
        <f t="shared" si="4"/>
        <v>512.00278000000162</v>
      </c>
      <c r="H14" s="59">
        <f t="shared" si="5"/>
        <v>19.179855922663659</v>
      </c>
      <c r="I14" s="59"/>
      <c r="J14" s="43">
        <v>8313.1912949999987</v>
      </c>
      <c r="K14" s="43">
        <v>9641.8889949999993</v>
      </c>
      <c r="L14" s="57">
        <f t="shared" si="6"/>
        <v>2.9692213348713192</v>
      </c>
      <c r="M14" s="146"/>
      <c r="N14" s="148"/>
      <c r="O14" s="147"/>
    </row>
    <row r="15" spans="1:15" s="22" customFormat="1" ht="15" customHeight="1" x14ac:dyDescent="0.2">
      <c r="A15" s="130"/>
      <c r="B15" s="41" t="s">
        <v>61</v>
      </c>
      <c r="C15" s="43">
        <v>2916.8272509999983</v>
      </c>
      <c r="D15" s="43">
        <v>3020.821304999999</v>
      </c>
      <c r="E15" s="43">
        <v>3459.483579000002</v>
      </c>
      <c r="F15" s="57">
        <f t="shared" si="3"/>
        <v>2.899802617385689</v>
      </c>
      <c r="G15" s="58">
        <f t="shared" si="4"/>
        <v>542.65632800000367</v>
      </c>
      <c r="H15" s="59">
        <f t="shared" si="5"/>
        <v>18.604335509206471</v>
      </c>
      <c r="I15" s="59"/>
      <c r="J15" s="43">
        <v>8074.019632000005</v>
      </c>
      <c r="K15" s="43">
        <v>9232.3167919999942</v>
      </c>
      <c r="L15" s="57">
        <f t="shared" si="6"/>
        <v>2.8430935061908085</v>
      </c>
      <c r="M15" s="146"/>
      <c r="N15" s="148"/>
      <c r="O15" s="147"/>
    </row>
    <row r="16" spans="1:15" s="22" customFormat="1" ht="15" customHeight="1" x14ac:dyDescent="0.2">
      <c r="A16" s="132"/>
      <c r="B16" s="41" t="s">
        <v>168</v>
      </c>
      <c r="C16" s="43">
        <v>3089.8575379999997</v>
      </c>
      <c r="D16" s="43">
        <v>1811.2142350000008</v>
      </c>
      <c r="E16" s="43">
        <v>2594.3470359999997</v>
      </c>
      <c r="F16" s="57">
        <f t="shared" si="3"/>
        <v>2.174629291801474</v>
      </c>
      <c r="G16" s="58">
        <f t="shared" si="4"/>
        <v>-495.51050200000009</v>
      </c>
      <c r="H16" s="59">
        <f t="shared" si="5"/>
        <v>-16.036677934372783</v>
      </c>
      <c r="I16" s="59"/>
      <c r="J16" s="43">
        <v>9833.2360879999997</v>
      </c>
      <c r="K16" s="43">
        <v>6556.3237869999975</v>
      </c>
      <c r="L16" s="57">
        <f t="shared" si="6"/>
        <v>2.01902101100519</v>
      </c>
      <c r="M16" s="146"/>
      <c r="N16" s="148"/>
      <c r="O16" s="147"/>
    </row>
    <row r="17" spans="1:16" s="22" customFormat="1" ht="15" customHeight="1" x14ac:dyDescent="0.2">
      <c r="A17" s="132"/>
      <c r="B17" s="41" t="s">
        <v>66</v>
      </c>
      <c r="C17" s="43">
        <v>2035.4746860000009</v>
      </c>
      <c r="D17" s="43">
        <v>2063.4426330000019</v>
      </c>
      <c r="E17" s="43">
        <v>2212.747707999999</v>
      </c>
      <c r="F17" s="57">
        <f t="shared" si="3"/>
        <v>1.8547657327303582</v>
      </c>
      <c r="G17" s="58">
        <f t="shared" si="4"/>
        <v>177.27302199999804</v>
      </c>
      <c r="H17" s="59">
        <f t="shared" si="5"/>
        <v>8.70917350234234</v>
      </c>
      <c r="I17" s="59"/>
      <c r="J17" s="43">
        <v>5831.4255690000018</v>
      </c>
      <c r="K17" s="43">
        <v>6423.6097299999992</v>
      </c>
      <c r="L17" s="57">
        <f t="shared" si="6"/>
        <v>1.978151694869517</v>
      </c>
      <c r="M17" s="146"/>
      <c r="N17" s="148"/>
      <c r="O17" s="147"/>
    </row>
    <row r="18" spans="1:16" s="22" customFormat="1" ht="15" customHeight="1" x14ac:dyDescent="0.2">
      <c r="A18" s="130"/>
      <c r="B18" s="41" t="s">
        <v>59</v>
      </c>
      <c r="C18" s="43">
        <v>2174.1591950000015</v>
      </c>
      <c r="D18" s="43">
        <v>1511.4332070000003</v>
      </c>
      <c r="E18" s="43">
        <v>1505.5414800000001</v>
      </c>
      <c r="F18" s="57">
        <f t="shared" si="3"/>
        <v>1.2619724951978799</v>
      </c>
      <c r="G18" s="58">
        <f t="shared" si="4"/>
        <v>-668.61771500000145</v>
      </c>
      <c r="H18" s="59">
        <f t="shared" si="5"/>
        <v>-30.752932744651247</v>
      </c>
      <c r="I18" s="59"/>
      <c r="J18" s="43">
        <v>4949.7977559999981</v>
      </c>
      <c r="K18" s="43">
        <v>4324.1392829999986</v>
      </c>
      <c r="L18" s="57">
        <f t="shared" si="6"/>
        <v>1.3316194182174119</v>
      </c>
      <c r="M18" s="164"/>
      <c r="N18" s="148"/>
      <c r="O18" s="147"/>
    </row>
    <row r="19" spans="1:16" s="22" customFormat="1" ht="15" customHeight="1" x14ac:dyDescent="0.2">
      <c r="A19" s="130"/>
      <c r="B19" s="41" t="s">
        <v>64</v>
      </c>
      <c r="C19" s="43">
        <v>1469.3589949999991</v>
      </c>
      <c r="D19" s="43">
        <v>1321.3691389999999</v>
      </c>
      <c r="E19" s="43">
        <v>1417.5069369999997</v>
      </c>
      <c r="F19" s="57">
        <f t="shared" si="3"/>
        <v>1.1881803258228349</v>
      </c>
      <c r="G19" s="58">
        <f t="shared" si="4"/>
        <v>-51.852057999999488</v>
      </c>
      <c r="H19" s="59">
        <f t="shared" si="5"/>
        <v>-3.528889684307511</v>
      </c>
      <c r="I19" s="59"/>
      <c r="J19" s="43">
        <v>4104.8516219999992</v>
      </c>
      <c r="K19" s="43">
        <v>4113.842572999999</v>
      </c>
      <c r="L19" s="57">
        <f t="shared" si="6"/>
        <v>1.2668585110643582</v>
      </c>
      <c r="M19" s="146"/>
      <c r="N19" s="148"/>
      <c r="O19" s="147"/>
    </row>
    <row r="20" spans="1:16" s="22" customFormat="1" ht="15" customHeight="1" x14ac:dyDescent="0.2">
      <c r="A20" s="130"/>
      <c r="B20" s="41" t="s">
        <v>169</v>
      </c>
      <c r="C20" s="43">
        <v>1443.2314669999996</v>
      </c>
      <c r="D20" s="43">
        <v>1322.4865069999989</v>
      </c>
      <c r="E20" s="43">
        <v>1324.2782729999999</v>
      </c>
      <c r="F20" s="57">
        <f t="shared" si="3"/>
        <v>1.1100343489135542</v>
      </c>
      <c r="G20" s="58">
        <f t="shared" si="4"/>
        <v>-118.95319399999971</v>
      </c>
      <c r="H20" s="59">
        <f t="shared" si="5"/>
        <v>-8.2421424920331052</v>
      </c>
      <c r="I20" s="59"/>
      <c r="J20" s="43">
        <v>4085.8618040000024</v>
      </c>
      <c r="K20" s="43">
        <v>3990.5757500000095</v>
      </c>
      <c r="L20" s="57">
        <f t="shared" si="6"/>
        <v>1.2288984722251663</v>
      </c>
      <c r="M20" s="165"/>
      <c r="N20" s="148"/>
      <c r="O20" s="147"/>
    </row>
    <row r="21" spans="1:16" s="22" customFormat="1" ht="15" customHeight="1" x14ac:dyDescent="0.2">
      <c r="A21" s="130"/>
      <c r="B21" s="41" t="s">
        <v>69</v>
      </c>
      <c r="C21" s="43">
        <v>1325.0772460000014</v>
      </c>
      <c r="D21" s="43">
        <v>1122.3791249999999</v>
      </c>
      <c r="E21" s="43">
        <v>1238.4415089999998</v>
      </c>
      <c r="F21" s="57">
        <f t="shared" si="3"/>
        <v>1.038084398225519</v>
      </c>
      <c r="G21" s="58">
        <f t="shared" si="4"/>
        <v>-86.635737000001654</v>
      </c>
      <c r="H21" s="59">
        <f t="shared" si="5"/>
        <v>-6.5381650210603315</v>
      </c>
      <c r="I21" s="59"/>
      <c r="J21" s="43">
        <v>3816.1040659999971</v>
      </c>
      <c r="K21" s="43">
        <v>3694.6279359999994</v>
      </c>
      <c r="L21" s="57">
        <f t="shared" si="6"/>
        <v>1.1377612932145964</v>
      </c>
      <c r="M21" s="165"/>
      <c r="N21" s="148"/>
      <c r="O21" s="147"/>
    </row>
    <row r="22" spans="1:16" s="22" customFormat="1" ht="15" customHeight="1" x14ac:dyDescent="0.2">
      <c r="A22" s="130"/>
      <c r="B22" s="41" t="s">
        <v>65</v>
      </c>
      <c r="C22" s="43">
        <v>1293.4931700000002</v>
      </c>
      <c r="D22" s="43">
        <v>1094.1812089999994</v>
      </c>
      <c r="E22" s="43">
        <v>1077.9479819999995</v>
      </c>
      <c r="F22" s="57">
        <f t="shared" si="3"/>
        <v>0.90355577884048632</v>
      </c>
      <c r="G22" s="58">
        <f t="shared" si="4"/>
        <v>-215.54518800000073</v>
      </c>
      <c r="H22" s="59">
        <f t="shared" si="5"/>
        <v>-16.663805654265705</v>
      </c>
      <c r="I22" s="59"/>
      <c r="J22" s="43">
        <v>3566.179329999999</v>
      </c>
      <c r="K22" s="43">
        <v>3239.2282240000013</v>
      </c>
      <c r="L22" s="57">
        <f t="shared" si="6"/>
        <v>0.99752087544315671</v>
      </c>
      <c r="M22" s="98"/>
      <c r="N22" s="148"/>
      <c r="O22" s="147"/>
    </row>
    <row r="23" spans="1:16" s="22" customFormat="1" ht="15" customHeight="1" x14ac:dyDescent="0.2">
      <c r="A23" s="130"/>
      <c r="B23" s="41" t="s">
        <v>67</v>
      </c>
      <c r="C23" s="43">
        <v>1056.6631209999994</v>
      </c>
      <c r="D23" s="43">
        <v>1031.1549950000001</v>
      </c>
      <c r="E23" s="43">
        <v>1205.9277609999999</v>
      </c>
      <c r="F23" s="57">
        <f t="shared" si="3"/>
        <v>1.0108307780251675</v>
      </c>
      <c r="G23" s="58">
        <f t="shared" si="4"/>
        <v>149.26464000000055</v>
      </c>
      <c r="H23" s="59">
        <f t="shared" si="5"/>
        <v>14.126038567404553</v>
      </c>
      <c r="I23" s="59"/>
      <c r="J23" s="43">
        <v>3080.7218990000001</v>
      </c>
      <c r="K23" s="43">
        <v>3238.2808199999995</v>
      </c>
      <c r="L23" s="57">
        <f t="shared" si="6"/>
        <v>0.99722912222228821</v>
      </c>
      <c r="M23" s="165"/>
      <c r="N23" s="148"/>
      <c r="O23" s="147"/>
    </row>
    <row r="24" spans="1:16" s="22" customFormat="1" ht="15" customHeight="1" x14ac:dyDescent="0.2">
      <c r="A24" s="130"/>
      <c r="B24" s="41" t="s">
        <v>70</v>
      </c>
      <c r="C24" s="43">
        <v>843.89474600000005</v>
      </c>
      <c r="D24" s="43">
        <v>843.41836200000034</v>
      </c>
      <c r="E24" s="43">
        <v>859.69112199999995</v>
      </c>
      <c r="F24" s="57">
        <f t="shared" si="3"/>
        <v>0.72060887377862537</v>
      </c>
      <c r="G24" s="58">
        <f t="shared" si="4"/>
        <v>15.796375999999896</v>
      </c>
      <c r="H24" s="59">
        <f t="shared" si="5"/>
        <v>1.8718419654670888</v>
      </c>
      <c r="I24" s="59"/>
      <c r="J24" s="43">
        <v>2131.9277529999999</v>
      </c>
      <c r="K24" s="43">
        <v>2340.1913170000003</v>
      </c>
      <c r="L24" s="57">
        <f t="shared" si="6"/>
        <v>0.72066230898533723</v>
      </c>
      <c r="M24" s="136"/>
      <c r="N24" s="148"/>
      <c r="O24" s="147"/>
    </row>
    <row r="25" spans="1:16" s="22" customFormat="1" ht="15" customHeight="1" x14ac:dyDescent="0.2">
      <c r="A25" s="130"/>
      <c r="B25" s="41" t="s">
        <v>71</v>
      </c>
      <c r="C25" s="43">
        <v>267.47037699999998</v>
      </c>
      <c r="D25" s="43">
        <v>239.45891199999986</v>
      </c>
      <c r="E25" s="43">
        <v>271.08555000000024</v>
      </c>
      <c r="F25" s="57">
        <f t="shared" si="3"/>
        <v>0.22722888242547118</v>
      </c>
      <c r="G25" s="58">
        <f t="shared" si="4"/>
        <v>3.6151730000002544</v>
      </c>
      <c r="H25" s="59">
        <f t="shared" si="5"/>
        <v>1.3516162202890434</v>
      </c>
      <c r="I25" s="59"/>
      <c r="J25" s="43">
        <v>800.81569300000012</v>
      </c>
      <c r="K25" s="43">
        <v>757.68374000000063</v>
      </c>
      <c r="L25" s="57">
        <f t="shared" si="6"/>
        <v>0.23332883494714984</v>
      </c>
      <c r="M25" s="98"/>
      <c r="N25" s="148"/>
      <c r="O25" s="147"/>
    </row>
    <row r="26" spans="1:16" s="79" customFormat="1" ht="15" customHeight="1" x14ac:dyDescent="0.2">
      <c r="A26" s="130"/>
      <c r="B26" s="41" t="s">
        <v>63</v>
      </c>
      <c r="C26" s="43">
        <v>4860.2515579999999</v>
      </c>
      <c r="D26" s="43">
        <v>5076.7120520000044</v>
      </c>
      <c r="E26" s="43">
        <v>5384.3754040000049</v>
      </c>
      <c r="F26" s="57">
        <f>E26/$E$7*100</f>
        <v>4.51328226683464</v>
      </c>
      <c r="G26" s="58">
        <f>E26-C26</f>
        <v>524.12384600000496</v>
      </c>
      <c r="H26" s="59">
        <f>(G26/C26)*100</f>
        <v>10.78388309216823</v>
      </c>
      <c r="I26" s="59"/>
      <c r="J26" s="43">
        <v>12957.483896999987</v>
      </c>
      <c r="K26" s="43">
        <v>14999.154104000008</v>
      </c>
      <c r="L26" s="57">
        <f>K26/$K$7*100</f>
        <v>4.6189920246659648</v>
      </c>
      <c r="N26" s="148"/>
      <c r="O26" s="147"/>
    </row>
    <row r="27" spans="1:16" s="22" customFormat="1" ht="6" customHeight="1" x14ac:dyDescent="0.2">
      <c r="A27" s="130"/>
      <c r="B27" s="41"/>
      <c r="C27" s="161"/>
      <c r="D27" s="161"/>
      <c r="E27" s="161"/>
      <c r="F27" s="57"/>
      <c r="G27" s="58"/>
      <c r="H27" s="59"/>
      <c r="I27" s="59"/>
      <c r="J27" s="161"/>
      <c r="K27" s="161"/>
      <c r="L27" s="57"/>
    </row>
    <row r="28" spans="1:16" s="23" customFormat="1" ht="15" customHeight="1" x14ac:dyDescent="0.2">
      <c r="A28" s="60" t="s">
        <v>53</v>
      </c>
      <c r="B28" s="61"/>
      <c r="C28" s="61">
        <f>SUM(C29:C35)</f>
        <v>7777.1574570000002</v>
      </c>
      <c r="D28" s="61">
        <f t="shared" ref="D28:E28" si="7">SUM(D29:D35)</f>
        <v>8646.5855559999964</v>
      </c>
      <c r="E28" s="61">
        <f t="shared" si="7"/>
        <v>8197.6614240000017</v>
      </c>
      <c r="F28" s="62">
        <f>E28/$E$5*100</f>
        <v>5.9702330124513061</v>
      </c>
      <c r="G28" s="63">
        <f>E28-C28</f>
        <v>420.50396700000147</v>
      </c>
      <c r="H28" s="64">
        <f>(G28/C28)*100</f>
        <v>5.4069108067436344</v>
      </c>
      <c r="I28" s="64"/>
      <c r="J28" s="61">
        <f>SUM(J29:J35)</f>
        <v>22791.64406000001</v>
      </c>
      <c r="K28" s="61">
        <f t="shared" ref="K28" si="8">SUM(K29:K35)</f>
        <v>25964.957547000005</v>
      </c>
      <c r="L28" s="62">
        <f>K28/$K$5*100</f>
        <v>6.8624132894509557</v>
      </c>
    </row>
    <row r="29" spans="1:16" s="77" customFormat="1" ht="15" customHeight="1" x14ac:dyDescent="0.2">
      <c r="A29" s="133"/>
      <c r="B29" s="42" t="s">
        <v>170</v>
      </c>
      <c r="C29" s="43">
        <v>5617.8156710000012</v>
      </c>
      <c r="D29" s="43">
        <v>6312.9374649999972</v>
      </c>
      <c r="E29" s="43">
        <v>5804.8682940000017</v>
      </c>
      <c r="F29" s="78">
        <f>E29/$E$28*100</f>
        <v>70.811271578078291</v>
      </c>
      <c r="G29" s="134">
        <f>E29-C29</f>
        <v>187.05262300000049</v>
      </c>
      <c r="H29" s="135">
        <f>(G29/C29)*100</f>
        <v>3.3296326179869857</v>
      </c>
      <c r="I29" s="135"/>
      <c r="J29" s="43">
        <v>16559.177915000007</v>
      </c>
      <c r="K29" s="43">
        <v>18804.867630000004</v>
      </c>
      <c r="L29" s="78">
        <f>K29/$K$28*100</f>
        <v>72.424026097330255</v>
      </c>
      <c r="M29" s="166"/>
      <c r="N29" s="137"/>
      <c r="O29" s="137"/>
      <c r="P29" s="137"/>
    </row>
    <row r="30" spans="1:16" s="22" customFormat="1" ht="15" customHeight="1" x14ac:dyDescent="0.2">
      <c r="A30" s="130"/>
      <c r="B30" s="41" t="s">
        <v>72</v>
      </c>
      <c r="C30" s="43">
        <v>427.97317099999992</v>
      </c>
      <c r="D30" s="43">
        <v>492.06062799999995</v>
      </c>
      <c r="E30" s="43">
        <v>479.80119200000013</v>
      </c>
      <c r="F30" s="57">
        <f t="shared" ref="F30:F34" si="9">E30/$E$28*100</f>
        <v>5.8529032511065076</v>
      </c>
      <c r="G30" s="58">
        <f t="shared" ref="G30:G35" si="10">E30-C30</f>
        <v>51.828021000000206</v>
      </c>
      <c r="H30" s="59">
        <f t="shared" ref="H30:H35" si="11">(G30/C30)*100</f>
        <v>12.110109818075539</v>
      </c>
      <c r="I30" s="59"/>
      <c r="J30" s="43">
        <v>1115.8779700000005</v>
      </c>
      <c r="K30" s="43">
        <v>1376.7514459999998</v>
      </c>
      <c r="L30" s="57">
        <f t="shared" ref="L30:L35" si="12">K30/$K$28*100</f>
        <v>5.3023442981098565</v>
      </c>
      <c r="M30" s="168"/>
      <c r="N30" s="98"/>
      <c r="O30" s="98"/>
      <c r="P30" s="98"/>
    </row>
    <row r="31" spans="1:16" s="22" customFormat="1" ht="15" customHeight="1" x14ac:dyDescent="0.2">
      <c r="A31" s="130"/>
      <c r="B31" s="41" t="s">
        <v>74</v>
      </c>
      <c r="C31" s="43">
        <v>253.10349600000006</v>
      </c>
      <c r="D31" s="43">
        <v>313.89531500000004</v>
      </c>
      <c r="E31" s="43">
        <v>311.48285599999986</v>
      </c>
      <c r="F31" s="57">
        <f t="shared" si="9"/>
        <v>3.7996550465975893</v>
      </c>
      <c r="G31" s="58">
        <f t="shared" si="10"/>
        <v>58.379359999999792</v>
      </c>
      <c r="H31" s="59">
        <f t="shared" si="11"/>
        <v>23.065410364778121</v>
      </c>
      <c r="I31" s="59"/>
      <c r="J31" s="43">
        <v>905.88247799999988</v>
      </c>
      <c r="K31" s="43">
        <v>981.97109699999987</v>
      </c>
      <c r="L31" s="57">
        <f t="shared" si="12"/>
        <v>3.7819091181739943</v>
      </c>
      <c r="M31" s="98"/>
      <c r="N31" s="98"/>
      <c r="O31" s="98"/>
      <c r="P31" s="98"/>
    </row>
    <row r="32" spans="1:16" s="22" customFormat="1" ht="15" customHeight="1" x14ac:dyDescent="0.2">
      <c r="A32" s="130"/>
      <c r="B32" s="41" t="s">
        <v>75</v>
      </c>
      <c r="C32" s="43">
        <v>298.63665699999996</v>
      </c>
      <c r="D32" s="43">
        <v>209.73726299999998</v>
      </c>
      <c r="E32" s="43">
        <v>239.01270299999999</v>
      </c>
      <c r="F32" s="57">
        <f t="shared" si="9"/>
        <v>2.9156205732070246</v>
      </c>
      <c r="G32" s="58">
        <f t="shared" si="10"/>
        <v>-59.623953999999969</v>
      </c>
      <c r="H32" s="59">
        <f t="shared" si="11"/>
        <v>-19.965383553031128</v>
      </c>
      <c r="I32" s="59"/>
      <c r="J32" s="43">
        <v>734.18768899999998</v>
      </c>
      <c r="K32" s="43">
        <v>641.44347099999993</v>
      </c>
      <c r="L32" s="57">
        <f t="shared" si="12"/>
        <v>2.4704198720098134</v>
      </c>
      <c r="M32" s="98"/>
      <c r="N32" s="98"/>
      <c r="O32" s="98"/>
      <c r="P32" s="98"/>
    </row>
    <row r="33" spans="1:16" s="22" customFormat="1" ht="15" customHeight="1" x14ac:dyDescent="0.2">
      <c r="A33" s="130"/>
      <c r="B33" s="41" t="s">
        <v>73</v>
      </c>
      <c r="C33" s="43">
        <v>222.50921000000002</v>
      </c>
      <c r="D33" s="43">
        <v>191.23948400000003</v>
      </c>
      <c r="E33" s="43">
        <v>214.47571899999994</v>
      </c>
      <c r="F33" s="57">
        <f t="shared" si="9"/>
        <v>2.6163036981752748</v>
      </c>
      <c r="G33" s="58">
        <f t="shared" si="10"/>
        <v>-8.0334910000000832</v>
      </c>
      <c r="H33" s="59">
        <f t="shared" si="11"/>
        <v>-3.6104083062449783</v>
      </c>
      <c r="I33" s="59"/>
      <c r="J33" s="43">
        <v>608.4838860000001</v>
      </c>
      <c r="K33" s="43">
        <v>595.89587700000004</v>
      </c>
      <c r="L33" s="57">
        <f t="shared" si="12"/>
        <v>2.2950003901271541</v>
      </c>
      <c r="M33" s="98"/>
      <c r="N33" s="136"/>
      <c r="O33" s="98"/>
      <c r="P33" s="98"/>
    </row>
    <row r="34" spans="1:16" s="22" customFormat="1" ht="15" customHeight="1" x14ac:dyDescent="0.2">
      <c r="A34" s="130"/>
      <c r="B34" s="41" t="s">
        <v>76</v>
      </c>
      <c r="C34" s="43">
        <v>31.818088999999997</v>
      </c>
      <c r="D34" s="43">
        <v>18.333828000000004</v>
      </c>
      <c r="E34" s="43">
        <v>30.782432</v>
      </c>
      <c r="F34" s="57">
        <f t="shared" si="9"/>
        <v>0.37550260260663326</v>
      </c>
      <c r="G34" s="58">
        <f t="shared" si="10"/>
        <v>-1.0356569999999969</v>
      </c>
      <c r="H34" s="59">
        <f t="shared" si="11"/>
        <v>-3.2549314951001524</v>
      </c>
      <c r="I34" s="59"/>
      <c r="J34" s="43">
        <v>119.87691199999998</v>
      </c>
      <c r="K34" s="43">
        <v>100.64837700000001</v>
      </c>
      <c r="L34" s="57">
        <f t="shared" si="12"/>
        <v>0.38763158698724287</v>
      </c>
      <c r="M34" s="175"/>
      <c r="N34" s="98"/>
      <c r="O34" s="98"/>
      <c r="P34" s="98"/>
    </row>
    <row r="35" spans="1:16" s="79" customFormat="1" ht="15" customHeight="1" x14ac:dyDescent="0.2">
      <c r="A35" s="130"/>
      <c r="B35" s="41" t="s">
        <v>134</v>
      </c>
      <c r="C35" s="43">
        <v>925.30116299999929</v>
      </c>
      <c r="D35" s="43">
        <v>1108.3815729999999</v>
      </c>
      <c r="E35" s="43">
        <v>1117.2382279999995</v>
      </c>
      <c r="F35" s="57">
        <f>E35/$E$28*100</f>
        <v>13.628743250228666</v>
      </c>
      <c r="G35" s="58">
        <f t="shared" si="10"/>
        <v>191.93706500000019</v>
      </c>
      <c r="H35" s="59">
        <f t="shared" si="11"/>
        <v>20.743199368484998</v>
      </c>
      <c r="I35" s="59"/>
      <c r="J35" s="43">
        <v>2748.1572100000012</v>
      </c>
      <c r="K35" s="43">
        <v>3463.3796490000013</v>
      </c>
      <c r="L35" s="57">
        <f t="shared" si="12"/>
        <v>13.338668637261689</v>
      </c>
      <c r="M35" s="167"/>
      <c r="N35" s="98"/>
      <c r="O35" s="136"/>
      <c r="P35" s="136"/>
    </row>
    <row r="36" spans="1:16" s="22" customFormat="1" ht="6" customHeight="1" x14ac:dyDescent="0.2">
      <c r="A36" s="130"/>
      <c r="B36" s="41"/>
      <c r="C36" s="56"/>
      <c r="D36" s="56"/>
      <c r="E36" s="56"/>
      <c r="F36" s="57"/>
      <c r="G36" s="58"/>
      <c r="H36" s="59"/>
      <c r="I36" s="59"/>
      <c r="J36" s="115"/>
      <c r="K36" s="115"/>
      <c r="L36" s="57"/>
    </row>
    <row r="37" spans="1:16" s="23" customFormat="1" ht="15" customHeight="1" x14ac:dyDescent="0.2">
      <c r="A37" s="60" t="s">
        <v>54</v>
      </c>
      <c r="B37" s="61"/>
      <c r="C37" s="61">
        <f>SUM(C38:C44)</f>
        <v>10450.416172999998</v>
      </c>
      <c r="D37" s="61">
        <f t="shared" ref="D37:E37" si="13">SUM(D38:D44)</f>
        <v>7230.9592830000001</v>
      </c>
      <c r="E37" s="61">
        <f t="shared" si="13"/>
        <v>8720.7160320000021</v>
      </c>
      <c r="F37" s="62">
        <f>E37/$E$5*100</f>
        <v>6.3511657841871569</v>
      </c>
      <c r="G37" s="63">
        <f>E37-C37</f>
        <v>-1729.7001409999957</v>
      </c>
      <c r="H37" s="64">
        <f>(G37/C37)*100</f>
        <v>-16.55149529325827</v>
      </c>
      <c r="I37" s="64"/>
      <c r="J37" s="61">
        <f>SUM(J38:J44)</f>
        <v>30963.852476</v>
      </c>
      <c r="K37" s="61">
        <f>SUM(K38:K44)</f>
        <v>24477.454094000004</v>
      </c>
      <c r="L37" s="62">
        <f>K37/$K$5*100</f>
        <v>6.4692732873733938</v>
      </c>
      <c r="M37" s="174"/>
      <c r="N37" s="98"/>
    </row>
    <row r="38" spans="1:16" s="22" customFormat="1" ht="15" customHeight="1" x14ac:dyDescent="0.2">
      <c r="A38" s="130"/>
      <c r="B38" s="41" t="s">
        <v>79</v>
      </c>
      <c r="C38" s="43">
        <v>6145.7931439999993</v>
      </c>
      <c r="D38" s="43">
        <v>4766.1331369999998</v>
      </c>
      <c r="E38" s="43">
        <v>5472.0304340000002</v>
      </c>
      <c r="F38" s="57">
        <f>E38/$E$37*100</f>
        <v>62.747490159303453</v>
      </c>
      <c r="G38" s="58">
        <f>E38-C38</f>
        <v>-673.76270999999906</v>
      </c>
      <c r="H38" s="59">
        <f>(G38/C38)*100</f>
        <v>-10.962990361264902</v>
      </c>
      <c r="I38" s="59"/>
      <c r="J38" s="43">
        <v>18508.617753999999</v>
      </c>
      <c r="K38" s="43">
        <v>15483.454831000001</v>
      </c>
      <c r="L38" s="57">
        <f>K38/$K$37*100</f>
        <v>63.255985575703143</v>
      </c>
      <c r="M38" s="76"/>
    </row>
    <row r="39" spans="1:16" s="22" customFormat="1" ht="15" customHeight="1" x14ac:dyDescent="0.2">
      <c r="A39" s="130"/>
      <c r="B39" s="41" t="s">
        <v>77</v>
      </c>
      <c r="C39" s="43">
        <v>2849.5876080000003</v>
      </c>
      <c r="D39" s="43">
        <v>1136.6849</v>
      </c>
      <c r="E39" s="43">
        <v>1607.968415</v>
      </c>
      <c r="F39" s="57">
        <f t="shared" ref="F39:F44" si="14">E39/$E$37*100</f>
        <v>18.438490705346702</v>
      </c>
      <c r="G39" s="58">
        <f t="shared" ref="G39:G44" si="15">E39-C39</f>
        <v>-1241.6191930000002</v>
      </c>
      <c r="H39" s="59">
        <f t="shared" ref="H39:H44" si="16">(G39/C39)*100</f>
        <v>-43.57189052599221</v>
      </c>
      <c r="I39" s="59"/>
      <c r="J39" s="43">
        <v>8363.1850620000005</v>
      </c>
      <c r="K39" s="43">
        <v>4800.8303639999995</v>
      </c>
      <c r="L39" s="57">
        <f t="shared" ref="L39:L44" si="17">K39/$K$37*100</f>
        <v>19.613274916433383</v>
      </c>
      <c r="M39" s="76"/>
    </row>
    <row r="40" spans="1:16" s="22" customFormat="1" ht="15" customHeight="1" x14ac:dyDescent="0.2">
      <c r="A40" s="130"/>
      <c r="B40" s="41" t="s">
        <v>133</v>
      </c>
      <c r="C40" s="43">
        <v>867.24302999999998</v>
      </c>
      <c r="D40" s="43">
        <v>545.11655900000005</v>
      </c>
      <c r="E40" s="43">
        <v>648.92564000000004</v>
      </c>
      <c r="F40" s="57">
        <f t="shared" si="14"/>
        <v>7.4411967735082403</v>
      </c>
      <c r="G40" s="58">
        <f t="shared" si="15"/>
        <v>-218.31738999999993</v>
      </c>
      <c r="H40" s="59">
        <f t="shared" si="16"/>
        <v>-25.173726677284446</v>
      </c>
      <c r="I40" s="59"/>
      <c r="J40" s="43">
        <v>2161.0027380000006</v>
      </c>
      <c r="K40" s="43">
        <v>1827.9182230000004</v>
      </c>
      <c r="L40" s="57">
        <f t="shared" si="17"/>
        <v>7.4677628481307865</v>
      </c>
      <c r="M40" s="76"/>
    </row>
    <row r="41" spans="1:16" s="22" customFormat="1" ht="15" customHeight="1" x14ac:dyDescent="0.2">
      <c r="A41" s="130"/>
      <c r="B41" s="41" t="s">
        <v>171</v>
      </c>
      <c r="C41" s="43">
        <v>71.085852000000003</v>
      </c>
      <c r="D41" s="43">
        <v>446.76288699999998</v>
      </c>
      <c r="E41" s="43">
        <v>690.21832300000005</v>
      </c>
      <c r="F41" s="57">
        <f t="shared" si="14"/>
        <v>7.9146978352155557</v>
      </c>
      <c r="G41" s="58">
        <f t="shared" si="15"/>
        <v>619.13247100000001</v>
      </c>
      <c r="H41" s="59">
        <f t="shared" si="16"/>
        <v>870.96440934547695</v>
      </c>
      <c r="I41" s="59"/>
      <c r="J41" s="43">
        <v>785.45423399999993</v>
      </c>
      <c r="K41" s="43">
        <v>1448.4474460000001</v>
      </c>
      <c r="L41" s="57">
        <f t="shared" si="17"/>
        <v>5.9174758961351639</v>
      </c>
      <c r="M41" s="76"/>
    </row>
    <row r="42" spans="1:16" s="22" customFormat="1" ht="15" customHeight="1" x14ac:dyDescent="0.2">
      <c r="A42" s="130"/>
      <c r="B42" s="41" t="s">
        <v>80</v>
      </c>
      <c r="C42" s="43">
        <v>264.20804800000002</v>
      </c>
      <c r="D42" s="43">
        <v>234.069478</v>
      </c>
      <c r="E42" s="43">
        <v>196.31160299999999</v>
      </c>
      <c r="F42" s="57">
        <f t="shared" si="14"/>
        <v>2.2510950050391454</v>
      </c>
      <c r="G42" s="58">
        <f t="shared" si="15"/>
        <v>-67.896445000000028</v>
      </c>
      <c r="H42" s="59">
        <f t="shared" si="16"/>
        <v>-25.698098719536368</v>
      </c>
      <c r="I42" s="59"/>
      <c r="J42" s="43">
        <v>653.32073300000013</v>
      </c>
      <c r="K42" s="43">
        <v>612.10130700000013</v>
      </c>
      <c r="L42" s="57">
        <f t="shared" si="17"/>
        <v>2.5006739044402515</v>
      </c>
      <c r="M42" s="76"/>
    </row>
    <row r="43" spans="1:16" s="22" customFormat="1" ht="15" customHeight="1" x14ac:dyDescent="0.2">
      <c r="A43" s="130"/>
      <c r="B43" s="41" t="s">
        <v>135</v>
      </c>
      <c r="C43" s="43">
        <v>249.45847399999988</v>
      </c>
      <c r="D43" s="43">
        <v>102.16197399999999</v>
      </c>
      <c r="E43" s="43">
        <v>104.23057800000002</v>
      </c>
      <c r="F43" s="57">
        <f t="shared" si="14"/>
        <v>1.1952066506641641</v>
      </c>
      <c r="G43" s="58">
        <f t="shared" si="15"/>
        <v>-145.22789599999987</v>
      </c>
      <c r="H43" s="59">
        <f t="shared" si="16"/>
        <v>-58.217263046353743</v>
      </c>
      <c r="I43" s="59"/>
      <c r="J43" s="43">
        <v>448.29916299999979</v>
      </c>
      <c r="K43" s="43">
        <v>302.82250400000009</v>
      </c>
      <c r="L43" s="57">
        <f t="shared" si="17"/>
        <v>1.2371486954365445</v>
      </c>
      <c r="M43" s="76"/>
    </row>
    <row r="44" spans="1:16" s="79" customFormat="1" ht="15" customHeight="1" x14ac:dyDescent="0.2">
      <c r="A44" s="130"/>
      <c r="B44" s="41" t="s">
        <v>78</v>
      </c>
      <c r="C44" s="43">
        <v>3.0400170000000006</v>
      </c>
      <c r="D44" s="43">
        <v>3.0348E-2</v>
      </c>
      <c r="E44" s="43">
        <v>1.031039</v>
      </c>
      <c r="F44" s="57">
        <f t="shared" si="14"/>
        <v>1.1822870922716449E-2</v>
      </c>
      <c r="G44" s="58">
        <f t="shared" si="15"/>
        <v>-2.0089780000000008</v>
      </c>
      <c r="H44" s="59">
        <f t="shared" si="16"/>
        <v>-66.08443308047292</v>
      </c>
      <c r="I44" s="59"/>
      <c r="J44" s="43">
        <v>43.972792000000005</v>
      </c>
      <c r="K44" s="43">
        <v>1.879419</v>
      </c>
      <c r="L44" s="57">
        <f t="shared" si="17"/>
        <v>7.6781637207142773E-3</v>
      </c>
      <c r="M44" s="163"/>
    </row>
    <row r="45" spans="1:16" s="22" customFormat="1" ht="6" customHeight="1" x14ac:dyDescent="0.2">
      <c r="A45" s="130"/>
      <c r="B45" s="41"/>
      <c r="C45" s="56"/>
      <c r="D45" s="56"/>
      <c r="E45" s="56"/>
      <c r="F45" s="57"/>
      <c r="G45" s="58"/>
      <c r="H45" s="59"/>
      <c r="I45" s="59"/>
      <c r="J45" s="56"/>
      <c r="K45" s="56"/>
      <c r="L45" s="57"/>
    </row>
    <row r="46" spans="1:16" s="23" customFormat="1" ht="15" customHeight="1" x14ac:dyDescent="0.2">
      <c r="A46" s="60" t="s">
        <v>55</v>
      </c>
      <c r="B46" s="61"/>
      <c r="C46" s="149">
        <v>784.49196999999992</v>
      </c>
      <c r="D46" s="149">
        <v>1069.4902259999997</v>
      </c>
      <c r="E46" s="149">
        <v>1089.8678449999993</v>
      </c>
      <c r="F46" s="62">
        <f>E46/$E$5*100</f>
        <v>0.79373429212123048</v>
      </c>
      <c r="G46" s="63">
        <f>E46-C46</f>
        <v>305.37587499999938</v>
      </c>
      <c r="H46" s="64">
        <f>(G46/C46)*100</f>
        <v>38.926577540366594</v>
      </c>
      <c r="I46" s="64"/>
      <c r="J46" s="149">
        <v>2288.0618149999991</v>
      </c>
      <c r="K46" s="149">
        <v>3194.5430509999992</v>
      </c>
      <c r="L46" s="62">
        <f>K46/$K$5*100</f>
        <v>0.844302350474611</v>
      </c>
      <c r="M46" s="98"/>
    </row>
    <row r="47" spans="1:16" x14ac:dyDescent="0.2">
      <c r="C47" s="31"/>
      <c r="D47" s="31"/>
      <c r="E47" s="31"/>
      <c r="M47" s="162"/>
    </row>
    <row r="48" spans="1:16" x14ac:dyDescent="0.2">
      <c r="C48" s="31"/>
      <c r="D48" s="31"/>
      <c r="E48" s="31"/>
      <c r="G48" s="31"/>
      <c r="H48" s="31"/>
      <c r="I48" s="31"/>
      <c r="J48" s="31"/>
      <c r="K48" s="31"/>
      <c r="M48" s="158"/>
    </row>
    <row r="49" spans="3:11" x14ac:dyDescent="0.2">
      <c r="C49" s="158"/>
      <c r="D49" s="158"/>
      <c r="E49" s="158"/>
      <c r="J49" s="158"/>
      <c r="K49" s="158"/>
    </row>
  </sheetData>
  <sortState ref="M39:M43">
    <sortCondition descending="1" ref="M39:M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Q50"/>
  <sheetViews>
    <sheetView view="pageBreakPreview" zoomScaleNormal="100" zoomScaleSheetLayoutView="100" workbookViewId="0">
      <pane xSplit="2" topLeftCell="C1" activePane="topRight" state="frozen"/>
      <selection activeCell="W17" sqref="W17"/>
      <selection pane="topRight" activeCell="W17" sqref="W17"/>
    </sheetView>
  </sheetViews>
  <sheetFormatPr defaultColWidth="9.140625" defaultRowHeight="12.75" x14ac:dyDescent="0.2"/>
  <cols>
    <col min="1" max="1" width="1.42578125" style="21" customWidth="1"/>
    <col min="2" max="2" width="34.7109375" style="21" customWidth="1"/>
    <col min="3" max="4" width="9" style="21" bestFit="1" customWidth="1"/>
    <col min="5" max="5" width="10.5703125" style="21" bestFit="1" customWidth="1"/>
    <col min="6" max="6" width="9" style="21" bestFit="1" customWidth="1"/>
    <col min="7" max="7" width="12.7109375" style="21" bestFit="1" customWidth="1"/>
    <col min="8" max="8" width="8" style="21" bestFit="1" customWidth="1"/>
    <col min="9" max="9" width="0.7109375" style="21" customWidth="1"/>
    <col min="10" max="10" width="9.85546875" style="21" bestFit="1" customWidth="1"/>
    <col min="11" max="11" width="11.5703125" style="21" bestFit="1" customWidth="1"/>
    <col min="12" max="12" width="9" style="21" bestFit="1" customWidth="1"/>
    <col min="13" max="13" width="13" style="21" bestFit="1" customWidth="1"/>
    <col min="14" max="16384" width="9.140625" style="21"/>
  </cols>
  <sheetData>
    <row r="1" spans="1:13" x14ac:dyDescent="0.2">
      <c r="A1" s="100" t="s">
        <v>128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13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13" s="22" customFormat="1" x14ac:dyDescent="0.2">
      <c r="A3" s="29"/>
      <c r="B3" s="30"/>
      <c r="C3" s="181" t="s">
        <v>122</v>
      </c>
      <c r="D3" s="181"/>
      <c r="E3" s="181"/>
      <c r="F3" s="13"/>
      <c r="G3" s="182" t="s">
        <v>0</v>
      </c>
      <c r="H3" s="182"/>
      <c r="I3" s="14"/>
      <c r="J3" s="181" t="s">
        <v>122</v>
      </c>
      <c r="K3" s="181"/>
      <c r="L3" s="181"/>
    </row>
    <row r="4" spans="1:13" s="22" customFormat="1" ht="24" x14ac:dyDescent="0.2">
      <c r="A4" s="29"/>
      <c r="B4" s="28" t="s">
        <v>130</v>
      </c>
      <c r="C4" s="17" t="s">
        <v>183</v>
      </c>
      <c r="D4" s="17" t="s">
        <v>178</v>
      </c>
      <c r="E4" s="17" t="s">
        <v>184</v>
      </c>
      <c r="F4" s="18" t="s">
        <v>116</v>
      </c>
      <c r="G4" s="19" t="s">
        <v>129</v>
      </c>
      <c r="H4" s="20" t="s">
        <v>2</v>
      </c>
      <c r="I4" s="20"/>
      <c r="J4" s="17" t="s">
        <v>185</v>
      </c>
      <c r="K4" s="17" t="s">
        <v>186</v>
      </c>
      <c r="L4" s="18" t="s">
        <v>116</v>
      </c>
      <c r="M4" s="98"/>
    </row>
    <row r="5" spans="1:13" s="22" customFormat="1" ht="15" customHeight="1" x14ac:dyDescent="0.2">
      <c r="A5" s="93" t="s">
        <v>56</v>
      </c>
      <c r="B5" s="88"/>
      <c r="C5" s="88">
        <v>115845.33604300002</v>
      </c>
      <c r="D5" s="88">
        <v>105624.93920000001</v>
      </c>
      <c r="E5" s="88">
        <v>112585.37494099997</v>
      </c>
      <c r="F5" s="92">
        <v>100</v>
      </c>
      <c r="G5" s="91">
        <f>E5-C5</f>
        <v>-3259.9611020000448</v>
      </c>
      <c r="H5" s="92">
        <f>(G5/C5)*100</f>
        <v>-2.8140633135113848</v>
      </c>
      <c r="I5" s="89"/>
      <c r="J5" s="88">
        <v>328199.67094199988</v>
      </c>
      <c r="K5" s="88">
        <v>337365.43592300016</v>
      </c>
      <c r="L5" s="92">
        <v>100</v>
      </c>
    </row>
    <row r="6" spans="1:13" s="22" customFormat="1" ht="6" customHeight="1" x14ac:dyDescent="0.2">
      <c r="A6" s="130"/>
      <c r="B6" s="131"/>
      <c r="C6" s="120"/>
      <c r="D6" s="120"/>
      <c r="E6" s="120"/>
      <c r="F6" s="121"/>
      <c r="G6" s="122"/>
      <c r="H6" s="123"/>
      <c r="I6" s="123"/>
      <c r="J6" s="120"/>
      <c r="K6" s="120"/>
      <c r="L6" s="121"/>
    </row>
    <row r="7" spans="1:13" s="23" customFormat="1" ht="15" customHeight="1" x14ac:dyDescent="0.2">
      <c r="A7" s="36" t="s">
        <v>52</v>
      </c>
      <c r="B7" s="61"/>
      <c r="C7" s="61">
        <f>SUM(C8:C26)</f>
        <v>96030.804309000014</v>
      </c>
      <c r="D7" s="61">
        <f t="shared" ref="D7:E7" si="0">SUM(D8:D26)</f>
        <v>86475.410323000004</v>
      </c>
      <c r="E7" s="61">
        <f t="shared" si="0"/>
        <v>93338.40277499998</v>
      </c>
      <c r="F7" s="63">
        <f>E7/$E$5*100</f>
        <v>82.904553832070718</v>
      </c>
      <c r="G7" s="64">
        <f>E7-C7</f>
        <v>-2692.4015340000333</v>
      </c>
      <c r="H7" s="64">
        <f>(G7/C7)*100</f>
        <v>-2.8036852897083371</v>
      </c>
      <c r="I7" s="61"/>
      <c r="J7" s="61">
        <f t="shared" ref="J7" si="1">SUM(J8:J26)</f>
        <v>274111.88948199997</v>
      </c>
      <c r="K7" s="61">
        <f t="shared" ref="K7" si="2">SUM(K8:K26)</f>
        <v>281304.26041300019</v>
      </c>
      <c r="L7" s="62">
        <f>K7/$K$5*100</f>
        <v>83.382655856068396</v>
      </c>
    </row>
    <row r="8" spans="1:13" s="22" customFormat="1" ht="15" customHeight="1" x14ac:dyDescent="0.2">
      <c r="A8" s="130"/>
      <c r="B8" s="41" t="s">
        <v>57</v>
      </c>
      <c r="C8" s="43">
        <v>37406.927591</v>
      </c>
      <c r="D8" s="43">
        <v>36513.677348000048</v>
      </c>
      <c r="E8" s="43">
        <v>41618.358491000006</v>
      </c>
      <c r="F8" s="57">
        <f>E8/$E$7*100</f>
        <v>44.588676529342955</v>
      </c>
      <c r="G8" s="58">
        <f>E8-C8</f>
        <v>4211.4309000000067</v>
      </c>
      <c r="H8" s="59">
        <f>(G8/C8)*100</f>
        <v>11.258425033049935</v>
      </c>
      <c r="I8" s="59"/>
      <c r="J8" s="43">
        <v>99926.631286999836</v>
      </c>
      <c r="K8" s="43">
        <v>124451.31428700009</v>
      </c>
      <c r="L8" s="57">
        <f>K8/$K$7*100</f>
        <v>44.240820990156855</v>
      </c>
      <c r="M8" s="76"/>
    </row>
    <row r="9" spans="1:13" s="22" customFormat="1" ht="15" customHeight="1" x14ac:dyDescent="0.2">
      <c r="A9" s="130"/>
      <c r="B9" s="41" t="s">
        <v>167</v>
      </c>
      <c r="C9" s="43">
        <v>7969.4745360000015</v>
      </c>
      <c r="D9" s="43">
        <v>8731.300776</v>
      </c>
      <c r="E9" s="43">
        <v>9027.9029070000015</v>
      </c>
      <c r="F9" s="57">
        <f t="shared" ref="F9:F26" si="3">E9/$E$7*100</f>
        <v>9.6722277632739395</v>
      </c>
      <c r="G9" s="58">
        <f t="shared" ref="G9:G26" si="4">E9-C9</f>
        <v>1058.428371</v>
      </c>
      <c r="H9" s="59">
        <f t="shared" ref="H9:H26" si="5">(G9/C9)*100</f>
        <v>13.28103084110287</v>
      </c>
      <c r="I9" s="59"/>
      <c r="J9" s="43">
        <v>24756.017194</v>
      </c>
      <c r="K9" s="43">
        <v>27369.963782999999</v>
      </c>
      <c r="L9" s="57">
        <f t="shared" ref="L9:L26" si="6">K9/$K$7*100</f>
        <v>9.7296655737870665</v>
      </c>
      <c r="M9" s="76"/>
    </row>
    <row r="10" spans="1:13" s="22" customFormat="1" ht="15" customHeight="1" x14ac:dyDescent="0.2">
      <c r="A10" s="130"/>
      <c r="B10" s="83" t="s">
        <v>58</v>
      </c>
      <c r="C10" s="43">
        <v>14033.939216999999</v>
      </c>
      <c r="D10" s="43">
        <v>8039.7977659999979</v>
      </c>
      <c r="E10" s="43">
        <v>7447.8995049999967</v>
      </c>
      <c r="F10" s="57">
        <f t="shared" si="3"/>
        <v>7.9794589189122727</v>
      </c>
      <c r="G10" s="58">
        <f t="shared" si="4"/>
        <v>-6586.0397120000025</v>
      </c>
      <c r="H10" s="59">
        <f t="shared" si="5"/>
        <v>-46.929373215625795</v>
      </c>
      <c r="I10" s="59"/>
      <c r="J10" s="43">
        <v>39397.259081999997</v>
      </c>
      <c r="K10" s="43">
        <v>24596.052910000002</v>
      </c>
      <c r="L10" s="57">
        <f t="shared" si="6"/>
        <v>8.7435763944310736</v>
      </c>
      <c r="M10" s="76"/>
    </row>
    <row r="11" spans="1:13" s="22" customFormat="1" ht="15" customHeight="1" x14ac:dyDescent="0.2">
      <c r="A11" s="130"/>
      <c r="B11" s="41" t="s">
        <v>166</v>
      </c>
      <c r="C11" s="43">
        <v>8720.5773860000045</v>
      </c>
      <c r="D11" s="43">
        <v>7028.6325069999957</v>
      </c>
      <c r="E11" s="43">
        <v>8274.9196019999945</v>
      </c>
      <c r="F11" s="57">
        <f t="shared" si="3"/>
        <v>8.8655037540629227</v>
      </c>
      <c r="G11" s="58">
        <f t="shared" si="4"/>
        <v>-445.65778400001</v>
      </c>
      <c r="H11" s="59">
        <f t="shared" si="5"/>
        <v>-5.1104160226301989</v>
      </c>
      <c r="I11" s="59"/>
      <c r="J11" s="43">
        <v>25449.158695000006</v>
      </c>
      <c r="K11" s="43">
        <v>23050.453331000004</v>
      </c>
      <c r="L11" s="57">
        <f t="shared" si="6"/>
        <v>8.1941358787663603</v>
      </c>
      <c r="M11" s="76"/>
    </row>
    <row r="12" spans="1:13" s="22" customFormat="1" ht="15" customHeight="1" x14ac:dyDescent="0.2">
      <c r="A12" s="130"/>
      <c r="B12" s="41" t="s">
        <v>60</v>
      </c>
      <c r="C12" s="43">
        <v>5715.8615339999997</v>
      </c>
      <c r="D12" s="43">
        <v>4437.5231729999978</v>
      </c>
      <c r="E12" s="43">
        <v>4708.803547999998</v>
      </c>
      <c r="F12" s="57">
        <f t="shared" si="3"/>
        <v>5.0448726440615896</v>
      </c>
      <c r="G12" s="58">
        <f t="shared" si="4"/>
        <v>-1007.0579860000016</v>
      </c>
      <c r="H12" s="59">
        <f t="shared" si="5"/>
        <v>-17.618656085520243</v>
      </c>
      <c r="I12" s="59"/>
      <c r="J12" s="43">
        <v>18247.023993000024</v>
      </c>
      <c r="K12" s="43">
        <v>14753.220876000003</v>
      </c>
      <c r="L12" s="57">
        <f t="shared" si="6"/>
        <v>5.2445778298344594</v>
      </c>
      <c r="M12" s="76"/>
    </row>
    <row r="13" spans="1:13" s="22" customFormat="1" ht="15" customHeight="1" x14ac:dyDescent="0.2">
      <c r="A13" s="130"/>
      <c r="B13" s="41" t="s">
        <v>59</v>
      </c>
      <c r="C13" s="43">
        <v>3972.0163070000003</v>
      </c>
      <c r="D13" s="43">
        <v>5540.4661450000003</v>
      </c>
      <c r="E13" s="43">
        <v>4230.0221579999998</v>
      </c>
      <c r="F13" s="57">
        <f t="shared" si="3"/>
        <v>4.5319204445750172</v>
      </c>
      <c r="G13" s="58">
        <f t="shared" si="4"/>
        <v>258.00585099999944</v>
      </c>
      <c r="H13" s="59">
        <f t="shared" si="5"/>
        <v>6.4955889165235341</v>
      </c>
      <c r="I13" s="59"/>
      <c r="J13" s="43">
        <v>11787.577720999994</v>
      </c>
      <c r="K13" s="43">
        <v>14300.14695</v>
      </c>
      <c r="L13" s="57">
        <f t="shared" si="6"/>
        <v>5.0835159513777253</v>
      </c>
      <c r="M13" s="76"/>
    </row>
    <row r="14" spans="1:13" s="22" customFormat="1" ht="15" customHeight="1" x14ac:dyDescent="0.2">
      <c r="A14" s="130"/>
      <c r="B14" s="41" t="s">
        <v>62</v>
      </c>
      <c r="C14" s="43">
        <v>2793.8326760000009</v>
      </c>
      <c r="D14" s="43">
        <v>2437.9311899999998</v>
      </c>
      <c r="E14" s="43">
        <v>2665.6286949999994</v>
      </c>
      <c r="F14" s="57">
        <f t="shared" si="3"/>
        <v>2.8558756264832601</v>
      </c>
      <c r="G14" s="58">
        <f t="shared" si="4"/>
        <v>-128.20398100000148</v>
      </c>
      <c r="H14" s="59">
        <f t="shared" si="5"/>
        <v>-4.5888210164237275</v>
      </c>
      <c r="I14" s="59"/>
      <c r="J14" s="43">
        <v>7906.7440510000069</v>
      </c>
      <c r="K14" s="43">
        <v>7572.5716419999953</v>
      </c>
      <c r="L14" s="57">
        <f t="shared" si="6"/>
        <v>2.6919505701343573</v>
      </c>
      <c r="M14" s="76"/>
    </row>
    <row r="15" spans="1:13" s="22" customFormat="1" ht="15" customHeight="1" x14ac:dyDescent="0.2">
      <c r="A15" s="130"/>
      <c r="B15" s="41" t="s">
        <v>61</v>
      </c>
      <c r="C15" s="43">
        <v>2809.481666000001</v>
      </c>
      <c r="D15" s="43">
        <v>2209.3100099999997</v>
      </c>
      <c r="E15" s="43">
        <v>2549.4274919999993</v>
      </c>
      <c r="F15" s="57">
        <f t="shared" si="3"/>
        <v>2.7313810995304983</v>
      </c>
      <c r="G15" s="58">
        <f t="shared" si="4"/>
        <v>-260.05417400000169</v>
      </c>
      <c r="H15" s="59">
        <f t="shared" si="5"/>
        <v>-9.2563043620161345</v>
      </c>
      <c r="I15" s="59"/>
      <c r="J15" s="43">
        <v>7972.8246140000037</v>
      </c>
      <c r="K15" s="43">
        <v>7275.3123410000007</v>
      </c>
      <c r="L15" s="57">
        <f t="shared" si="6"/>
        <v>2.5862787610534816</v>
      </c>
      <c r="M15" s="76"/>
    </row>
    <row r="16" spans="1:13" s="22" customFormat="1" ht="15" customHeight="1" x14ac:dyDescent="0.2">
      <c r="A16" s="130"/>
      <c r="B16" s="41" t="s">
        <v>168</v>
      </c>
      <c r="C16" s="43">
        <v>3163.3747229999994</v>
      </c>
      <c r="D16" s="43">
        <v>2082.0558890000007</v>
      </c>
      <c r="E16" s="43">
        <v>2317.0349270000002</v>
      </c>
      <c r="F16" s="57">
        <f t="shared" si="3"/>
        <v>2.4824025889808787</v>
      </c>
      <c r="G16" s="58">
        <f t="shared" si="4"/>
        <v>-846.3397959999993</v>
      </c>
      <c r="H16" s="59">
        <f t="shared" si="5"/>
        <v>-26.754332638700784</v>
      </c>
      <c r="I16" s="59"/>
      <c r="J16" s="43">
        <v>9074.8225090000014</v>
      </c>
      <c r="K16" s="43">
        <v>6890.8630820000008</v>
      </c>
      <c r="L16" s="57">
        <f t="shared" si="6"/>
        <v>2.449612057735314</v>
      </c>
      <c r="M16" s="76"/>
    </row>
    <row r="17" spans="1:17" s="22" customFormat="1" ht="15" customHeight="1" x14ac:dyDescent="0.2">
      <c r="A17" s="132"/>
      <c r="B17" s="41" t="s">
        <v>169</v>
      </c>
      <c r="C17" s="43">
        <v>1464.6495150000003</v>
      </c>
      <c r="D17" s="43">
        <v>1592.649947000001</v>
      </c>
      <c r="E17" s="43">
        <v>1654.773450000001</v>
      </c>
      <c r="F17" s="57">
        <f t="shared" si="3"/>
        <v>1.7728752590602719</v>
      </c>
      <c r="G17" s="58">
        <f t="shared" si="4"/>
        <v>190.12393500000076</v>
      </c>
      <c r="H17" s="59">
        <f t="shared" si="5"/>
        <v>12.980848527437686</v>
      </c>
      <c r="I17" s="59"/>
      <c r="J17" s="43">
        <v>5148.7131800000061</v>
      </c>
      <c r="K17" s="43">
        <v>5314.3721039999991</v>
      </c>
      <c r="L17" s="57">
        <f t="shared" si="6"/>
        <v>1.8891900521512333</v>
      </c>
      <c r="M17" s="76"/>
    </row>
    <row r="18" spans="1:17" s="22" customFormat="1" ht="15" customHeight="1" x14ac:dyDescent="0.2">
      <c r="A18" s="132"/>
      <c r="B18" s="41" t="s">
        <v>64</v>
      </c>
      <c r="C18" s="43">
        <v>1228.1216750000003</v>
      </c>
      <c r="D18" s="43">
        <v>1130.066223999999</v>
      </c>
      <c r="E18" s="43">
        <v>1309.347593</v>
      </c>
      <c r="F18" s="57">
        <f t="shared" si="3"/>
        <v>1.4027962275680801</v>
      </c>
      <c r="G18" s="58">
        <f t="shared" si="4"/>
        <v>81.225917999999638</v>
      </c>
      <c r="H18" s="59">
        <f t="shared" si="5"/>
        <v>6.6138331122606084</v>
      </c>
      <c r="I18" s="59"/>
      <c r="J18" s="43">
        <v>3818.525333000001</v>
      </c>
      <c r="K18" s="43">
        <v>3763.7858519999977</v>
      </c>
      <c r="L18" s="57">
        <f t="shared" si="6"/>
        <v>1.337976839196872</v>
      </c>
      <c r="M18" s="163"/>
    </row>
    <row r="19" spans="1:17" s="22" customFormat="1" ht="15" customHeight="1" x14ac:dyDescent="0.2">
      <c r="A19" s="130"/>
      <c r="B19" s="41" t="s">
        <v>65</v>
      </c>
      <c r="C19" s="43">
        <v>1157.9851189999999</v>
      </c>
      <c r="D19" s="43">
        <v>994.66949499999987</v>
      </c>
      <c r="E19" s="43">
        <v>1094.413669</v>
      </c>
      <c r="F19" s="57">
        <f t="shared" si="3"/>
        <v>1.172522387851628</v>
      </c>
      <c r="G19" s="58">
        <f t="shared" si="4"/>
        <v>-63.571449999999913</v>
      </c>
      <c r="H19" s="59">
        <f t="shared" si="5"/>
        <v>-5.4898330692624313</v>
      </c>
      <c r="I19" s="59"/>
      <c r="J19" s="43">
        <v>3407.6288730000006</v>
      </c>
      <c r="K19" s="43">
        <v>3198.3723460000015</v>
      </c>
      <c r="L19" s="57">
        <f t="shared" si="6"/>
        <v>1.1369797035083198</v>
      </c>
      <c r="M19" s="76"/>
    </row>
    <row r="20" spans="1:17" s="22" customFormat="1" ht="15" customHeight="1" x14ac:dyDescent="0.2">
      <c r="A20" s="130"/>
      <c r="B20" s="41" t="s">
        <v>68</v>
      </c>
      <c r="C20" s="43">
        <v>816.64502399999992</v>
      </c>
      <c r="D20" s="43">
        <v>971.42541800000004</v>
      </c>
      <c r="E20" s="43">
        <v>1089.055726999999</v>
      </c>
      <c r="F20" s="57">
        <f t="shared" si="3"/>
        <v>1.1667820474979189</v>
      </c>
      <c r="G20" s="58">
        <f t="shared" si="4"/>
        <v>272.4107029999991</v>
      </c>
      <c r="H20" s="59">
        <f t="shared" si="5"/>
        <v>33.357296621450928</v>
      </c>
      <c r="I20" s="59"/>
      <c r="J20" s="43">
        <v>2246.9443919999999</v>
      </c>
      <c r="K20" s="43">
        <v>3110.7378820000008</v>
      </c>
      <c r="L20" s="57">
        <f t="shared" si="6"/>
        <v>1.1058267931786507</v>
      </c>
      <c r="M20" s="76"/>
      <c r="N20" s="98"/>
      <c r="O20" s="98"/>
      <c r="P20" s="98"/>
      <c r="Q20" s="98"/>
    </row>
    <row r="21" spans="1:17" s="22" customFormat="1" ht="15" customHeight="1" x14ac:dyDescent="0.2">
      <c r="A21" s="130"/>
      <c r="B21" s="41" t="s">
        <v>70</v>
      </c>
      <c r="C21" s="43">
        <v>704.88982099999987</v>
      </c>
      <c r="D21" s="43">
        <v>734.34749499999998</v>
      </c>
      <c r="E21" s="43">
        <v>1102.345131</v>
      </c>
      <c r="F21" s="57">
        <f t="shared" si="3"/>
        <v>1.1810199213043051</v>
      </c>
      <c r="G21" s="58">
        <f t="shared" si="4"/>
        <v>397.45531000000017</v>
      </c>
      <c r="H21" s="59">
        <f t="shared" si="5"/>
        <v>56.385451762680546</v>
      </c>
      <c r="I21" s="59"/>
      <c r="J21" s="43">
        <v>1987.8615619999998</v>
      </c>
      <c r="K21" s="43">
        <v>2624.8592930000004</v>
      </c>
      <c r="L21" s="57">
        <f t="shared" si="6"/>
        <v>0.93310328437481971</v>
      </c>
      <c r="M21" s="163"/>
    </row>
    <row r="22" spans="1:17" s="22" customFormat="1" ht="15" customHeight="1" x14ac:dyDescent="0.2">
      <c r="A22" s="130"/>
      <c r="B22" s="41" t="s">
        <v>66</v>
      </c>
      <c r="C22" s="43">
        <v>878.71913400000017</v>
      </c>
      <c r="D22" s="43">
        <v>833.47148999999956</v>
      </c>
      <c r="E22" s="43">
        <v>861.64028100000007</v>
      </c>
      <c r="F22" s="57">
        <f t="shared" si="3"/>
        <v>0.92313587481998804</v>
      </c>
      <c r="G22" s="58">
        <f t="shared" si="4"/>
        <v>-17.078853000000095</v>
      </c>
      <c r="H22" s="59">
        <f t="shared" si="5"/>
        <v>-1.9436077284735775</v>
      </c>
      <c r="I22" s="59"/>
      <c r="J22" s="43">
        <v>2547.4938269999993</v>
      </c>
      <c r="K22" s="43">
        <v>2548.5797099999991</v>
      </c>
      <c r="L22" s="57">
        <f t="shared" si="6"/>
        <v>0.90598688631955715</v>
      </c>
      <c r="M22" s="76"/>
    </row>
    <row r="23" spans="1:17" s="22" customFormat="1" ht="15" customHeight="1" x14ac:dyDescent="0.2">
      <c r="A23" s="130"/>
      <c r="B23" s="41" t="s">
        <v>67</v>
      </c>
      <c r="C23" s="43">
        <v>668.34004200000015</v>
      </c>
      <c r="D23" s="43">
        <v>518.77291700000012</v>
      </c>
      <c r="E23" s="43">
        <v>622.20500600000014</v>
      </c>
      <c r="F23" s="57">
        <f t="shared" si="3"/>
        <v>0.66661201338518428</v>
      </c>
      <c r="G23" s="58">
        <f t="shared" si="4"/>
        <v>-46.135036000000014</v>
      </c>
      <c r="H23" s="59">
        <f t="shared" si="5"/>
        <v>-6.9029286142936215</v>
      </c>
      <c r="I23" s="59"/>
      <c r="J23" s="43">
        <v>2167.2510090000005</v>
      </c>
      <c r="K23" s="43">
        <v>1837.2844489999998</v>
      </c>
      <c r="L23" s="57">
        <f t="shared" si="6"/>
        <v>0.65313068714372435</v>
      </c>
      <c r="M23" s="98"/>
    </row>
    <row r="24" spans="1:17" s="22" customFormat="1" ht="15" customHeight="1" x14ac:dyDescent="0.2">
      <c r="A24" s="130"/>
      <c r="B24" s="41" t="s">
        <v>69</v>
      </c>
      <c r="C24" s="43">
        <v>377.44822099999999</v>
      </c>
      <c r="D24" s="43">
        <v>386.20770899999991</v>
      </c>
      <c r="E24" s="43">
        <v>487.28067400000015</v>
      </c>
      <c r="F24" s="57">
        <f t="shared" si="3"/>
        <v>0.52205808061086167</v>
      </c>
      <c r="G24" s="58">
        <f t="shared" si="4"/>
        <v>109.83245300000016</v>
      </c>
      <c r="H24" s="59">
        <f t="shared" si="5"/>
        <v>29.09868079627276</v>
      </c>
      <c r="I24" s="59"/>
      <c r="J24" s="43">
        <v>1317.6694130000003</v>
      </c>
      <c r="K24" s="43">
        <v>1377.8148920000012</v>
      </c>
      <c r="L24" s="57">
        <f t="shared" si="6"/>
        <v>0.48979524518297235</v>
      </c>
      <c r="M24" s="98"/>
    </row>
    <row r="25" spans="1:17" s="22" customFormat="1" ht="15" customHeight="1" x14ac:dyDescent="0.2">
      <c r="A25" s="130"/>
      <c r="B25" s="41" t="s">
        <v>71</v>
      </c>
      <c r="C25" s="43">
        <v>281.84219500000012</v>
      </c>
      <c r="D25" s="43">
        <v>212.06096400000001</v>
      </c>
      <c r="E25" s="43">
        <v>242.16164800000004</v>
      </c>
      <c r="F25" s="57">
        <f t="shared" si="3"/>
        <v>0.2594448167103855</v>
      </c>
      <c r="G25" s="58">
        <f t="shared" si="4"/>
        <v>-39.680547000000075</v>
      </c>
      <c r="H25" s="59">
        <f t="shared" si="5"/>
        <v>-14.078994452906549</v>
      </c>
      <c r="I25" s="59"/>
      <c r="J25" s="43">
        <v>882.81955799999969</v>
      </c>
      <c r="K25" s="43">
        <v>735.75289200000009</v>
      </c>
      <c r="L25" s="57">
        <f t="shared" si="6"/>
        <v>0.26155056838449436</v>
      </c>
      <c r="M25" s="76"/>
    </row>
    <row r="26" spans="1:17" s="79" customFormat="1" ht="15" customHeight="1" x14ac:dyDescent="0.2">
      <c r="A26" s="130"/>
      <c r="B26" s="41" t="s">
        <v>63</v>
      </c>
      <c r="C26" s="43">
        <v>1866.6779269999997</v>
      </c>
      <c r="D26" s="43">
        <v>2081.0438600000011</v>
      </c>
      <c r="E26" s="43">
        <v>2035.1822709999997</v>
      </c>
      <c r="F26" s="57">
        <f t="shared" si="3"/>
        <v>2.1804340019680608</v>
      </c>
      <c r="G26" s="58">
        <f t="shared" si="4"/>
        <v>168.50434399999995</v>
      </c>
      <c r="H26" s="59">
        <f t="shared" si="5"/>
        <v>9.0269639750232056</v>
      </c>
      <c r="I26" s="59"/>
      <c r="J26" s="43">
        <v>6068.9231889999983</v>
      </c>
      <c r="K26" s="43">
        <v>6532.8017909999971</v>
      </c>
      <c r="L26" s="57">
        <f t="shared" si="6"/>
        <v>2.3223259332826265</v>
      </c>
    </row>
    <row r="27" spans="1:17" s="22" customFormat="1" ht="6" customHeight="1" x14ac:dyDescent="0.2">
      <c r="A27" s="130"/>
      <c r="B27" s="41"/>
      <c r="C27" s="56"/>
      <c r="D27" s="56"/>
      <c r="E27" s="56"/>
      <c r="F27" s="57"/>
      <c r="G27" s="58"/>
      <c r="H27" s="59"/>
      <c r="I27" s="59"/>
      <c r="J27" s="56"/>
      <c r="K27" s="56"/>
      <c r="L27" s="57"/>
    </row>
    <row r="28" spans="1:17" s="23" customFormat="1" ht="15" customHeight="1" x14ac:dyDescent="0.2">
      <c r="A28" s="60" t="s">
        <v>53</v>
      </c>
      <c r="B28" s="61"/>
      <c r="C28" s="61">
        <f t="shared" ref="C28:E28" si="7">SUM(C29:C35)</f>
        <v>6290.9850920000017</v>
      </c>
      <c r="D28" s="61">
        <f t="shared" si="7"/>
        <v>8062.410533000002</v>
      </c>
      <c r="E28" s="61">
        <f t="shared" si="7"/>
        <v>8487.3378680000005</v>
      </c>
      <c r="F28" s="62">
        <f>E28/$E$5*100</f>
        <v>7.538579386929932</v>
      </c>
      <c r="G28" s="63">
        <f>E28-C28</f>
        <v>2196.3527759999988</v>
      </c>
      <c r="H28" s="64">
        <f>(G28/C28)*100</f>
        <v>34.912700378085688</v>
      </c>
      <c r="I28" s="64"/>
      <c r="J28" s="61">
        <f t="shared" ref="J28:K28" si="8">SUM(J29:J35)</f>
        <v>18761.853152000007</v>
      </c>
      <c r="K28" s="61">
        <f t="shared" si="8"/>
        <v>24876.312819999992</v>
      </c>
      <c r="L28" s="62">
        <f>K28/$K$5*100</f>
        <v>7.3736993097531567</v>
      </c>
    </row>
    <row r="29" spans="1:17" s="22" customFormat="1" x14ac:dyDescent="0.2">
      <c r="A29" s="130"/>
      <c r="B29" s="42" t="s">
        <v>170</v>
      </c>
      <c r="C29" s="43">
        <v>309.14962700000001</v>
      </c>
      <c r="D29" s="43">
        <v>539.89561300000003</v>
      </c>
      <c r="E29" s="43">
        <v>818.78561199999979</v>
      </c>
      <c r="F29" s="57">
        <f>E29/$E$28*100</f>
        <v>9.6471428937345056</v>
      </c>
      <c r="G29" s="58">
        <f>E29-C29</f>
        <v>509.63598499999978</v>
      </c>
      <c r="H29" s="59">
        <f>(G29/C29)*100</f>
        <v>164.85091376157467</v>
      </c>
      <c r="I29" s="59"/>
      <c r="J29" s="43">
        <v>837.12328599999989</v>
      </c>
      <c r="K29" s="43">
        <v>2063.6009369999997</v>
      </c>
      <c r="L29" s="57">
        <f>K29/$K$28*100</f>
        <v>8.2954453577256491</v>
      </c>
    </row>
    <row r="30" spans="1:17" s="22" customFormat="1" ht="15" customHeight="1" x14ac:dyDescent="0.2">
      <c r="A30" s="130"/>
      <c r="B30" s="41" t="s">
        <v>72</v>
      </c>
      <c r="C30" s="43">
        <v>657.64282100000003</v>
      </c>
      <c r="D30" s="43">
        <v>882.66749299999992</v>
      </c>
      <c r="E30" s="43">
        <v>759.86911299999997</v>
      </c>
      <c r="F30" s="57">
        <f t="shared" ref="F30:F35" si="9">E30/$E$28*100</f>
        <v>8.9529735332553617</v>
      </c>
      <c r="G30" s="58">
        <f t="shared" ref="G30:G35" si="10">E30-C30</f>
        <v>102.22629199999994</v>
      </c>
      <c r="H30" s="59">
        <f t="shared" ref="H30:H35" si="11">(G30/C30)*100</f>
        <v>15.544348502817448</v>
      </c>
      <c r="I30" s="59"/>
      <c r="J30" s="43">
        <v>2229.5034140000002</v>
      </c>
      <c r="K30" s="43">
        <v>2491.4669429999999</v>
      </c>
      <c r="L30" s="57">
        <f t="shared" ref="L30:L35" si="12">K30/$K$28*100</f>
        <v>10.015418928953638</v>
      </c>
    </row>
    <row r="31" spans="1:17" s="22" customFormat="1" ht="15" customHeight="1" x14ac:dyDescent="0.2">
      <c r="A31" s="130"/>
      <c r="B31" s="41" t="s">
        <v>74</v>
      </c>
      <c r="C31" s="43">
        <v>360.84608599999996</v>
      </c>
      <c r="D31" s="43">
        <v>492.03715599999998</v>
      </c>
      <c r="E31" s="43">
        <v>550.90296699999999</v>
      </c>
      <c r="F31" s="57">
        <f t="shared" si="9"/>
        <v>6.4908805984628195</v>
      </c>
      <c r="G31" s="58">
        <f t="shared" si="10"/>
        <v>190.05688100000003</v>
      </c>
      <c r="H31" s="59">
        <f t="shared" si="11"/>
        <v>52.669791463388648</v>
      </c>
      <c r="I31" s="59"/>
      <c r="J31" s="43">
        <v>922.55223499999977</v>
      </c>
      <c r="K31" s="43">
        <v>1624.5613289999997</v>
      </c>
      <c r="L31" s="57">
        <f t="shared" si="12"/>
        <v>6.5305551540334754</v>
      </c>
    </row>
    <row r="32" spans="1:17" s="22" customFormat="1" ht="15" customHeight="1" x14ac:dyDescent="0.2">
      <c r="A32" s="130"/>
      <c r="B32" s="41" t="s">
        <v>73</v>
      </c>
      <c r="C32" s="43">
        <v>376.03814599999998</v>
      </c>
      <c r="D32" s="43">
        <v>341.88666900000015</v>
      </c>
      <c r="E32" s="43">
        <v>398.06100800000007</v>
      </c>
      <c r="F32" s="57">
        <f t="shared" si="9"/>
        <v>4.6900572852274252</v>
      </c>
      <c r="G32" s="58">
        <f t="shared" si="10"/>
        <v>22.022862000000089</v>
      </c>
      <c r="H32" s="59">
        <f t="shared" si="11"/>
        <v>5.8565499894790163</v>
      </c>
      <c r="I32" s="59"/>
      <c r="J32" s="43">
        <v>1121.0852660000003</v>
      </c>
      <c r="K32" s="43">
        <v>1191.9913820000002</v>
      </c>
      <c r="L32" s="57">
        <f t="shared" si="12"/>
        <v>4.7916722651986676</v>
      </c>
    </row>
    <row r="33" spans="1:13" s="22" customFormat="1" ht="15" customHeight="1" x14ac:dyDescent="0.2">
      <c r="A33" s="130"/>
      <c r="B33" s="41" t="s">
        <v>75</v>
      </c>
      <c r="C33" s="43">
        <v>75.494639999999976</v>
      </c>
      <c r="D33" s="43">
        <v>65.774763000000007</v>
      </c>
      <c r="E33" s="43">
        <v>68.918791000000013</v>
      </c>
      <c r="F33" s="57">
        <f t="shared" si="9"/>
        <v>0.81201894011838582</v>
      </c>
      <c r="G33" s="58">
        <f t="shared" si="10"/>
        <v>-6.5758489999999625</v>
      </c>
      <c r="H33" s="59">
        <f t="shared" si="11"/>
        <v>-8.7103521521527423</v>
      </c>
      <c r="I33" s="59"/>
      <c r="J33" s="43">
        <v>232.10585399999999</v>
      </c>
      <c r="K33" s="43">
        <v>218.80170500000003</v>
      </c>
      <c r="L33" s="57">
        <f t="shared" si="12"/>
        <v>0.87955842404461326</v>
      </c>
    </row>
    <row r="34" spans="1:13" s="22" customFormat="1" ht="15" customHeight="1" x14ac:dyDescent="0.2">
      <c r="A34" s="130"/>
      <c r="B34" s="41" t="s">
        <v>76</v>
      </c>
      <c r="C34" s="43">
        <v>2.681225</v>
      </c>
      <c r="D34" s="43">
        <v>2.0781350000000001</v>
      </c>
      <c r="E34" s="43">
        <v>21.280338</v>
      </c>
      <c r="F34" s="57">
        <f t="shared" si="9"/>
        <v>0.25073042137551438</v>
      </c>
      <c r="G34" s="58">
        <f t="shared" si="10"/>
        <v>18.599112999999999</v>
      </c>
      <c r="H34" s="59">
        <f t="shared" si="11"/>
        <v>693.67967999701625</v>
      </c>
      <c r="I34" s="59"/>
      <c r="J34" s="43">
        <v>7.686382</v>
      </c>
      <c r="K34" s="43">
        <v>27.689249</v>
      </c>
      <c r="L34" s="57">
        <f t="shared" si="12"/>
        <v>0.11130768936841182</v>
      </c>
    </row>
    <row r="35" spans="1:13" s="79" customFormat="1" ht="15" customHeight="1" x14ac:dyDescent="0.2">
      <c r="A35" s="130"/>
      <c r="B35" s="41" t="s">
        <v>134</v>
      </c>
      <c r="C35" s="43">
        <v>4509.132547000002</v>
      </c>
      <c r="D35" s="43">
        <v>5738.0707040000016</v>
      </c>
      <c r="E35" s="43">
        <v>5869.5200390000009</v>
      </c>
      <c r="F35" s="57">
        <f t="shared" si="9"/>
        <v>69.156196327825995</v>
      </c>
      <c r="G35" s="58">
        <f t="shared" si="10"/>
        <v>1360.3874919999989</v>
      </c>
      <c r="H35" s="59">
        <f t="shared" si="11"/>
        <v>30.169605302578351</v>
      </c>
      <c r="I35" s="59"/>
      <c r="J35" s="43">
        <v>13411.796715000006</v>
      </c>
      <c r="K35" s="43">
        <v>17258.201274999992</v>
      </c>
      <c r="L35" s="57">
        <f t="shared" si="12"/>
        <v>69.37604218067554</v>
      </c>
    </row>
    <row r="36" spans="1:13" s="22" customFormat="1" ht="6" customHeight="1" x14ac:dyDescent="0.2">
      <c r="A36" s="130"/>
      <c r="B36" s="41"/>
      <c r="C36" s="56"/>
      <c r="D36" s="56"/>
      <c r="E36" s="56"/>
      <c r="F36" s="57"/>
      <c r="G36" s="58"/>
      <c r="H36" s="59"/>
      <c r="I36" s="59"/>
      <c r="J36" s="56"/>
      <c r="K36" s="56"/>
      <c r="L36" s="57"/>
    </row>
    <row r="37" spans="1:13" s="23" customFormat="1" ht="15" customHeight="1" x14ac:dyDescent="0.2">
      <c r="A37" s="60" t="s">
        <v>54</v>
      </c>
      <c r="B37" s="61"/>
      <c r="C37" s="61">
        <f>SUM(C38:C44)</f>
        <v>11420.968096999999</v>
      </c>
      <c r="D37" s="61">
        <f t="shared" ref="D37:E37" si="13">SUM(D38:D44)</f>
        <v>9039.8801289999992</v>
      </c>
      <c r="E37" s="61">
        <f t="shared" si="13"/>
        <v>8112.3755709999996</v>
      </c>
      <c r="F37" s="62">
        <f>E37/$E$5*100</f>
        <v>7.2055323129236504</v>
      </c>
      <c r="G37" s="63">
        <f>E37-C37</f>
        <v>-3308.5925259999995</v>
      </c>
      <c r="H37" s="64">
        <f>(G37/C37)*100</f>
        <v>-28.969457736854054</v>
      </c>
      <c r="I37" s="64"/>
      <c r="J37" s="61">
        <f t="shared" ref="J37" si="14">SUM(J38:J44)</f>
        <v>29581.146938999998</v>
      </c>
      <c r="K37" s="61">
        <f t="shared" ref="K37" si="15">SUM(K38:K44)</f>
        <v>24981.083830999996</v>
      </c>
      <c r="L37" s="62">
        <f>K37/$K$5*100</f>
        <v>7.4047549544173368</v>
      </c>
      <c r="M37" s="98"/>
    </row>
    <row r="38" spans="1:13" s="22" customFormat="1" ht="15" customHeight="1" x14ac:dyDescent="0.2">
      <c r="A38" s="130"/>
      <c r="B38" s="41" t="s">
        <v>77</v>
      </c>
      <c r="C38" s="43">
        <v>6084.728853999999</v>
      </c>
      <c r="D38" s="43">
        <v>4972.6273919999985</v>
      </c>
      <c r="E38" s="43">
        <v>4351.4962770000002</v>
      </c>
      <c r="F38" s="57">
        <f>E38/$E$37*100</f>
        <v>53.640222138576334</v>
      </c>
      <c r="G38" s="58">
        <f>E38-C38</f>
        <v>-1733.2325769999989</v>
      </c>
      <c r="H38" s="59">
        <f>(G38/C38)*100</f>
        <v>-28.48495994789646</v>
      </c>
      <c r="I38" s="59"/>
      <c r="J38" s="43">
        <v>15383.908365000003</v>
      </c>
      <c r="K38" s="43">
        <v>13505.970231000003</v>
      </c>
      <c r="L38" s="57">
        <f>K38/$K$37*100</f>
        <v>54.064788871329597</v>
      </c>
      <c r="M38" s="98"/>
    </row>
    <row r="39" spans="1:13" s="22" customFormat="1" ht="15" customHeight="1" x14ac:dyDescent="0.2">
      <c r="A39" s="130"/>
      <c r="B39" s="41" t="s">
        <v>133</v>
      </c>
      <c r="C39" s="43">
        <v>1437.4496590000001</v>
      </c>
      <c r="D39" s="43">
        <v>1089.1372650000001</v>
      </c>
      <c r="E39" s="43">
        <v>1506.9600019999998</v>
      </c>
      <c r="F39" s="57">
        <f t="shared" ref="F39:F44" si="16">E39/$E$37*100</f>
        <v>18.576063063291326</v>
      </c>
      <c r="G39" s="58">
        <f t="shared" ref="G39:G44" si="17">E39-C39</f>
        <v>69.510342999999693</v>
      </c>
      <c r="H39" s="59">
        <f t="shared" ref="H39:H44" si="18">(G39/C39)*100</f>
        <v>4.8356714661128652</v>
      </c>
      <c r="I39" s="59"/>
      <c r="J39" s="43">
        <v>4476.8798159999997</v>
      </c>
      <c r="K39" s="43">
        <v>4074.0421429999997</v>
      </c>
      <c r="L39" s="57">
        <f t="shared" ref="L39:L44" si="19">K39/$K$37*100</f>
        <v>16.308508352004978</v>
      </c>
      <c r="M39" s="98"/>
    </row>
    <row r="40" spans="1:13" s="22" customFormat="1" ht="15" customHeight="1" x14ac:dyDescent="0.2">
      <c r="A40" s="130"/>
      <c r="B40" s="41" t="s">
        <v>79</v>
      </c>
      <c r="C40" s="43">
        <v>1073.6390289999999</v>
      </c>
      <c r="D40" s="43">
        <v>1064.1160540000001</v>
      </c>
      <c r="E40" s="43">
        <v>480.87642899999997</v>
      </c>
      <c r="F40" s="57">
        <f t="shared" si="16"/>
        <v>5.9276894269913978</v>
      </c>
      <c r="G40" s="58">
        <f t="shared" si="17"/>
        <v>-592.76260000000002</v>
      </c>
      <c r="H40" s="59">
        <f t="shared" si="18"/>
        <v>-55.210604680802831</v>
      </c>
      <c r="I40" s="59"/>
      <c r="J40" s="43">
        <v>2758.4367240000001</v>
      </c>
      <c r="K40" s="43">
        <v>1902.8059720000001</v>
      </c>
      <c r="L40" s="57">
        <f t="shared" si="19"/>
        <v>7.6169872567287662</v>
      </c>
      <c r="M40" s="98"/>
    </row>
    <row r="41" spans="1:13" s="22" customFormat="1" ht="15" customHeight="1" x14ac:dyDescent="0.2">
      <c r="A41" s="130"/>
      <c r="B41" s="41" t="s">
        <v>135</v>
      </c>
      <c r="C41" s="43">
        <v>209.40662500000005</v>
      </c>
      <c r="D41" s="43">
        <v>202.88133799999989</v>
      </c>
      <c r="E41" s="43">
        <v>182.34040300000004</v>
      </c>
      <c r="F41" s="57">
        <f t="shared" si="16"/>
        <v>2.2476819694076768</v>
      </c>
      <c r="G41" s="58">
        <f t="shared" si="17"/>
        <v>-27.06622200000001</v>
      </c>
      <c r="H41" s="59">
        <f t="shared" si="18"/>
        <v>-12.925198522253059</v>
      </c>
      <c r="I41" s="59"/>
      <c r="J41" s="43">
        <v>691.30930000000012</v>
      </c>
      <c r="K41" s="43">
        <v>639.78592600000013</v>
      </c>
      <c r="L41" s="57">
        <f t="shared" si="19"/>
        <v>2.5610815380478607</v>
      </c>
      <c r="M41" s="136"/>
    </row>
    <row r="42" spans="1:13" s="22" customFormat="1" ht="15" customHeight="1" x14ac:dyDescent="0.2">
      <c r="A42" s="130"/>
      <c r="B42" s="41" t="s">
        <v>171</v>
      </c>
      <c r="C42" s="43">
        <v>39.226611999999989</v>
      </c>
      <c r="D42" s="43">
        <v>32.452877000000001</v>
      </c>
      <c r="E42" s="43">
        <v>62.378986000000012</v>
      </c>
      <c r="F42" s="57">
        <f t="shared" si="16"/>
        <v>0.76893612054884997</v>
      </c>
      <c r="G42" s="58">
        <f t="shared" si="17"/>
        <v>23.152374000000023</v>
      </c>
      <c r="H42" s="59">
        <f>(G42/C42)*100</f>
        <v>59.02210978608101</v>
      </c>
      <c r="I42" s="59"/>
      <c r="J42" s="43">
        <v>132.25881800000002</v>
      </c>
      <c r="K42" s="43">
        <v>124.907686</v>
      </c>
      <c r="L42" s="57">
        <f t="shared" si="19"/>
        <v>0.50000907424599894</v>
      </c>
      <c r="M42" s="98"/>
    </row>
    <row r="43" spans="1:13" s="22" customFormat="1" ht="15" customHeight="1" x14ac:dyDescent="0.2">
      <c r="A43" s="130"/>
      <c r="B43" s="41" t="s">
        <v>80</v>
      </c>
      <c r="C43" s="43">
        <v>47.064982000000001</v>
      </c>
      <c r="D43" s="43">
        <v>109.8702</v>
      </c>
      <c r="E43" s="43">
        <v>5.4335000000000001E-2</v>
      </c>
      <c r="F43" s="57">
        <f t="shared" si="16"/>
        <v>6.6977914822183477E-4</v>
      </c>
      <c r="G43" s="58">
        <f t="shared" si="17"/>
        <v>-47.010646999999999</v>
      </c>
      <c r="H43" s="59">
        <f>(G43/C43)*100</f>
        <v>-99.884553233229738</v>
      </c>
      <c r="I43" s="59"/>
      <c r="J43" s="43">
        <v>268.92517199999998</v>
      </c>
      <c r="K43" s="43">
        <v>109.92453499999999</v>
      </c>
      <c r="L43" s="57">
        <f t="shared" si="19"/>
        <v>0.440031088097108</v>
      </c>
      <c r="M43" s="98"/>
    </row>
    <row r="44" spans="1:13" s="79" customFormat="1" ht="15" customHeight="1" x14ac:dyDescent="0.2">
      <c r="A44" s="130"/>
      <c r="B44" s="41" t="s">
        <v>78</v>
      </c>
      <c r="C44" s="43">
        <v>2529.4523360000003</v>
      </c>
      <c r="D44" s="43">
        <v>1568.7950029999997</v>
      </c>
      <c r="E44" s="43">
        <v>1528.2691390000002</v>
      </c>
      <c r="F44" s="57">
        <f t="shared" si="16"/>
        <v>18.838737502036199</v>
      </c>
      <c r="G44" s="58">
        <f t="shared" si="17"/>
        <v>-1001.1831970000001</v>
      </c>
      <c r="H44" s="59">
        <f t="shared" si="18"/>
        <v>-39.581026404444572</v>
      </c>
      <c r="I44" s="59"/>
      <c r="J44" s="43">
        <v>5869.4287439999989</v>
      </c>
      <c r="K44" s="43">
        <v>4623.6473379999998</v>
      </c>
      <c r="L44" s="57">
        <f t="shared" si="19"/>
        <v>18.50859381954572</v>
      </c>
      <c r="M44" s="136"/>
    </row>
    <row r="45" spans="1:13" s="22" customFormat="1" ht="6" customHeight="1" x14ac:dyDescent="0.2">
      <c r="A45" s="130"/>
      <c r="B45" s="41"/>
      <c r="C45" s="115"/>
      <c r="D45" s="115"/>
      <c r="E45" s="115"/>
      <c r="F45" s="57"/>
      <c r="G45" s="58"/>
      <c r="H45" s="59"/>
      <c r="I45" s="59"/>
      <c r="J45" s="43"/>
      <c r="K45" s="43"/>
      <c r="L45" s="57"/>
    </row>
    <row r="46" spans="1:13" s="23" customFormat="1" ht="15" customHeight="1" x14ac:dyDescent="0.2">
      <c r="A46" s="60" t="s">
        <v>55</v>
      </c>
      <c r="B46" s="61"/>
      <c r="C46" s="149">
        <v>2102.5785449999998</v>
      </c>
      <c r="D46" s="149">
        <v>2047.2382149999994</v>
      </c>
      <c r="E46" s="149">
        <v>2647.258726999999</v>
      </c>
      <c r="F46" s="150">
        <f>E46/$E$5*100</f>
        <v>2.3513344680757045</v>
      </c>
      <c r="G46" s="151">
        <f>E46-C46</f>
        <v>544.68018199999915</v>
      </c>
      <c r="H46" s="152">
        <f>(G46/C46)*100</f>
        <v>25.905342908366791</v>
      </c>
      <c r="I46" s="152"/>
      <c r="J46" s="149">
        <v>5744.7813689999994</v>
      </c>
      <c r="K46" s="149">
        <v>6203.7788590000009</v>
      </c>
      <c r="L46" s="62">
        <f>K46/$K$5*100</f>
        <v>1.8388898797611095</v>
      </c>
      <c r="M46" s="98"/>
    </row>
    <row r="47" spans="1:13" x14ac:dyDescent="0.2">
      <c r="M47" s="158"/>
    </row>
    <row r="48" spans="1:13" x14ac:dyDescent="0.2">
      <c r="M48" s="98"/>
    </row>
    <row r="49" spans="3:11" x14ac:dyDescent="0.2">
      <c r="C49" s="158"/>
      <c r="D49" s="158"/>
      <c r="E49" s="158"/>
    </row>
    <row r="50" spans="3:11" x14ac:dyDescent="0.2">
      <c r="C50" s="158"/>
      <c r="D50" s="158"/>
      <c r="E50" s="158"/>
      <c r="J50" s="158"/>
      <c r="K50" s="158"/>
    </row>
  </sheetData>
  <sortState ref="M38:M43">
    <sortCondition descending="1" ref="M38:M43"/>
  </sortState>
  <mergeCells count="3">
    <mergeCell ref="C3:E3"/>
    <mergeCell ref="G3:H3"/>
    <mergeCell ref="J3:L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73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1:AE41"/>
  <sheetViews>
    <sheetView view="pageBreakPreview" zoomScaleNormal="100" zoomScaleSheetLayoutView="100" workbookViewId="0">
      <pane xSplit="2" ySplit="4" topLeftCell="C5" activePane="bottomRight" state="frozen"/>
      <selection activeCell="W17" sqref="W17"/>
      <selection pane="topRight" activeCell="W17" sqref="W17"/>
      <selection pane="bottomLeft" activeCell="W17" sqref="W17"/>
      <selection pane="bottomRight" activeCell="W17" sqref="W17"/>
    </sheetView>
  </sheetViews>
  <sheetFormatPr defaultColWidth="9.140625" defaultRowHeight="12.75" x14ac:dyDescent="0.2"/>
  <cols>
    <col min="1" max="1" width="1.42578125" style="21" customWidth="1"/>
    <col min="2" max="2" width="54.85546875" style="21" customWidth="1"/>
    <col min="3" max="5" width="10.28515625" style="21" bestFit="1" customWidth="1"/>
    <col min="6" max="6" width="6.5703125" style="21" bestFit="1" customWidth="1"/>
    <col min="7" max="7" width="11.85546875" style="21" customWidth="1"/>
    <col min="8" max="8" width="8.140625" style="21" bestFit="1" customWidth="1"/>
    <col min="9" max="9" width="0.85546875" style="21" customWidth="1"/>
    <col min="10" max="10" width="11" style="21" bestFit="1" customWidth="1"/>
    <col min="11" max="11" width="10" style="21" bestFit="1" customWidth="1"/>
    <col min="12" max="12" width="8.28515625" style="21" customWidth="1"/>
    <col min="13" max="13" width="12.85546875" style="156" bestFit="1" customWidth="1"/>
    <col min="14" max="14" width="9.140625" style="156"/>
    <col min="15" max="31" width="9.140625" style="153"/>
    <col min="32" max="16384" width="9.140625" style="21"/>
  </cols>
  <sheetData>
    <row r="1" spans="1:31" x14ac:dyDescent="0.2">
      <c r="A1" s="100" t="s">
        <v>131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</row>
    <row r="2" spans="1:3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spans="1:31" s="1" customFormat="1" ht="12" x14ac:dyDescent="0.2">
      <c r="A3" s="27"/>
      <c r="B3" s="13"/>
      <c r="C3" s="181" t="s">
        <v>122</v>
      </c>
      <c r="D3" s="181"/>
      <c r="E3" s="181"/>
      <c r="F3" s="13"/>
      <c r="G3" s="182" t="s">
        <v>106</v>
      </c>
      <c r="H3" s="182"/>
      <c r="I3" s="14"/>
      <c r="J3" s="181" t="s">
        <v>122</v>
      </c>
      <c r="K3" s="181"/>
      <c r="L3" s="181"/>
      <c r="M3" s="156"/>
      <c r="N3" s="156"/>
      <c r="O3" s="153"/>
      <c r="P3" s="153"/>
      <c r="Q3" s="153"/>
      <c r="R3" s="153"/>
    </row>
    <row r="4" spans="1:31" s="22" customFormat="1" ht="24" x14ac:dyDescent="0.2">
      <c r="A4" s="28"/>
      <c r="B4" s="28" t="s">
        <v>81</v>
      </c>
      <c r="C4" s="17" t="s">
        <v>183</v>
      </c>
      <c r="D4" s="17" t="s">
        <v>178</v>
      </c>
      <c r="E4" s="17" t="s">
        <v>184</v>
      </c>
      <c r="F4" s="18" t="s">
        <v>116</v>
      </c>
      <c r="G4" s="17" t="s">
        <v>123</v>
      </c>
      <c r="H4" s="17" t="s">
        <v>2</v>
      </c>
      <c r="I4" s="20"/>
      <c r="J4" s="17" t="s">
        <v>185</v>
      </c>
      <c r="K4" s="17" t="s">
        <v>186</v>
      </c>
      <c r="L4" s="18" t="s">
        <v>116</v>
      </c>
      <c r="N4" s="156"/>
      <c r="O4" s="153"/>
      <c r="P4" s="153"/>
      <c r="Q4" s="153"/>
      <c r="R4" s="15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s="22" customFormat="1" ht="15" customHeight="1" x14ac:dyDescent="0.2">
      <c r="A5" s="94" t="s">
        <v>109</v>
      </c>
      <c r="B5" s="87"/>
      <c r="C5" s="95">
        <v>115845.336043</v>
      </c>
      <c r="D5" s="95">
        <v>105624.93919999999</v>
      </c>
      <c r="E5" s="95">
        <v>112585.374941</v>
      </c>
      <c r="F5" s="96">
        <f>E5/E$5*100</f>
        <v>100</v>
      </c>
      <c r="G5" s="96">
        <f t="shared" ref="G5" si="0">E5-C5</f>
        <v>-3259.9611020000011</v>
      </c>
      <c r="H5" s="96">
        <f t="shared" ref="H5" si="1">G5/C5*100</f>
        <v>-2.8140633135113475</v>
      </c>
      <c r="I5" s="97"/>
      <c r="J5" s="95">
        <v>328199.670942</v>
      </c>
      <c r="K5" s="95">
        <v>337365.43592299998</v>
      </c>
      <c r="L5" s="95">
        <f>K5/K$5*100</f>
        <v>100</v>
      </c>
      <c r="M5" s="98"/>
      <c r="N5" s="156"/>
      <c r="O5" s="153"/>
      <c r="P5" s="153"/>
      <c r="Q5" s="153"/>
      <c r="R5" s="153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s="22" customFormat="1" ht="6" customHeight="1" x14ac:dyDescent="0.2">
      <c r="A6" s="131"/>
      <c r="B6" s="131"/>
      <c r="C6" s="120"/>
      <c r="D6" s="120"/>
      <c r="E6" s="120"/>
      <c r="F6" s="121"/>
      <c r="G6" s="120"/>
      <c r="H6" s="120"/>
      <c r="I6" s="123"/>
      <c r="J6" s="120"/>
      <c r="K6" s="120"/>
      <c r="L6" s="121"/>
      <c r="M6" s="156"/>
      <c r="N6" s="156"/>
      <c r="O6" s="153"/>
      <c r="P6" s="153"/>
      <c r="Q6" s="153"/>
      <c r="R6" s="15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s="22" customFormat="1" ht="15" customHeight="1" x14ac:dyDescent="0.2">
      <c r="A7" s="36" t="s">
        <v>115</v>
      </c>
      <c r="B7" s="38"/>
      <c r="C7" s="38">
        <f>SUM(C8:C9)</f>
        <v>16180.165895999999</v>
      </c>
      <c r="D7" s="38">
        <f t="shared" ref="D7:E7" si="2">SUM(D8:D9)</f>
        <v>13819.70513</v>
      </c>
      <c r="E7" s="38">
        <f t="shared" si="2"/>
        <v>13072.550658</v>
      </c>
      <c r="F7" s="39">
        <f>E7/E$5*100</f>
        <v>11.611233399409672</v>
      </c>
      <c r="G7" s="40">
        <f>E7-C7</f>
        <v>-3107.6152379999985</v>
      </c>
      <c r="H7" s="40">
        <f>G7/C7*100</f>
        <v>-19.206324941132106</v>
      </c>
      <c r="I7" s="40">
        <v>91343.749976999999</v>
      </c>
      <c r="J7" s="38">
        <f t="shared" ref="J7" si="3">SUM(J8:J9)</f>
        <v>40079.738247999994</v>
      </c>
      <c r="K7" s="38">
        <f t="shared" ref="K7" si="4">SUM(K8:K9)</f>
        <v>46819.619163999996</v>
      </c>
      <c r="L7" s="39">
        <f>K7/K$5*100</f>
        <v>13.878013032338638</v>
      </c>
      <c r="M7" s="98"/>
      <c r="N7" s="156"/>
      <c r="O7" s="153"/>
      <c r="P7" s="153"/>
      <c r="Q7" s="153"/>
      <c r="R7" s="15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2" customFormat="1" ht="15" customHeight="1" x14ac:dyDescent="0.2">
      <c r="A8" s="41"/>
      <c r="B8" s="42" t="s">
        <v>83</v>
      </c>
      <c r="C8" s="43">
        <v>15721.420244999999</v>
      </c>
      <c r="D8" s="43">
        <v>11673.987815</v>
      </c>
      <c r="E8" s="43">
        <v>12228.811481999999</v>
      </c>
      <c r="F8" s="44">
        <f>E8/E$5*100</f>
        <v>10.861811748114237</v>
      </c>
      <c r="G8" s="45">
        <f>E8-C8</f>
        <v>-3492.6087630000002</v>
      </c>
      <c r="H8" s="45">
        <f t="shared" ref="H8:H37" si="5">G8/C8*100</f>
        <v>-22.215605896743206</v>
      </c>
      <c r="I8" s="45">
        <v>-610.72689200000002</v>
      </c>
      <c r="J8" s="43">
        <v>38392.413633999997</v>
      </c>
      <c r="K8" s="43">
        <v>42239.680897999999</v>
      </c>
      <c r="L8" s="44">
        <f>K8/K$5*100</f>
        <v>12.520453016307442</v>
      </c>
      <c r="M8" s="98"/>
      <c r="N8" s="156"/>
      <c r="O8" s="153"/>
      <c r="P8" s="153"/>
      <c r="Q8" s="153"/>
      <c r="R8" s="15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s="22" customFormat="1" ht="15" customHeight="1" x14ac:dyDescent="0.2">
      <c r="A9" s="41"/>
      <c r="B9" s="42" t="s">
        <v>84</v>
      </c>
      <c r="C9" s="43">
        <v>458.74565100000001</v>
      </c>
      <c r="D9" s="43">
        <v>2145.7173149999999</v>
      </c>
      <c r="E9" s="43">
        <v>843.73917600000004</v>
      </c>
      <c r="F9" s="44">
        <f>E9/E$5*100</f>
        <v>0.74942165129543581</v>
      </c>
      <c r="G9" s="45">
        <f t="shared" ref="G9:G37" si="6">E9-C9</f>
        <v>384.99352500000003</v>
      </c>
      <c r="H9" s="45">
        <f t="shared" si="5"/>
        <v>83.923089877968138</v>
      </c>
      <c r="I9" s="45">
        <v>90733.023084999993</v>
      </c>
      <c r="J9" s="43">
        <v>1687.3246140000001</v>
      </c>
      <c r="K9" s="43">
        <v>4579.9382660000001</v>
      </c>
      <c r="L9" s="58">
        <f>K9/K$5*100</f>
        <v>1.357560016031198</v>
      </c>
      <c r="M9" s="98"/>
      <c r="N9" s="156"/>
      <c r="O9" s="153"/>
      <c r="P9" s="153"/>
      <c r="Q9" s="153"/>
      <c r="R9" s="15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s="22" customFormat="1" ht="8.1" customHeight="1" x14ac:dyDescent="0.2">
      <c r="A10" s="41"/>
      <c r="B10" s="42"/>
      <c r="C10" s="74"/>
      <c r="D10" s="74"/>
      <c r="E10" s="74"/>
      <c r="F10" s="58"/>
      <c r="G10" s="45"/>
      <c r="H10" s="45"/>
      <c r="I10" s="45"/>
      <c r="J10" s="46"/>
      <c r="K10" s="75"/>
      <c r="L10" s="58"/>
      <c r="N10" s="156"/>
      <c r="O10" s="153"/>
      <c r="P10" s="153"/>
      <c r="Q10" s="153"/>
      <c r="R10" s="15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2" customFormat="1" ht="15" customHeight="1" x14ac:dyDescent="0.2">
      <c r="A11" s="36" t="s">
        <v>114</v>
      </c>
      <c r="B11" s="37"/>
      <c r="C11" s="38">
        <f>SUM(C12:C17)</f>
        <v>9384.4479410000004</v>
      </c>
      <c r="D11" s="38">
        <f t="shared" ref="D11:E11" si="7">SUM(D12:D17)</f>
        <v>9060.7106120000008</v>
      </c>
      <c r="E11" s="38">
        <f t="shared" si="7"/>
        <v>9726.8749669999979</v>
      </c>
      <c r="F11" s="39">
        <f>E11/E$5*100</f>
        <v>8.6395546242994126</v>
      </c>
      <c r="G11" s="40">
        <f t="shared" si="6"/>
        <v>342.42702599999757</v>
      </c>
      <c r="H11" s="40">
        <f t="shared" si="5"/>
        <v>3.6488776766927091</v>
      </c>
      <c r="I11" s="40"/>
      <c r="J11" s="38">
        <f t="shared" ref="J11" si="8">SUM(J12:J17)</f>
        <v>28137.161945</v>
      </c>
      <c r="K11" s="38">
        <f t="shared" ref="K11" si="9">SUM(K12:K17)</f>
        <v>28843.485501999996</v>
      </c>
      <c r="L11" s="39">
        <f>K11/K$5*100</f>
        <v>8.5496267343116958</v>
      </c>
      <c r="M11" s="98"/>
      <c r="N11" s="156"/>
      <c r="O11" s="153"/>
      <c r="P11" s="153"/>
      <c r="Q11" s="153"/>
      <c r="R11" s="153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22" customFormat="1" ht="15" customHeight="1" x14ac:dyDescent="0.2">
      <c r="A12" s="41"/>
      <c r="B12" s="42" t="s">
        <v>85</v>
      </c>
      <c r="C12" s="43">
        <v>1330.4635940000001</v>
      </c>
      <c r="D12" s="43">
        <v>1280.1245100000001</v>
      </c>
      <c r="E12" s="43">
        <v>1720.3278519999999</v>
      </c>
      <c r="F12" s="44">
        <f>E12/E$5*100</f>
        <v>1.5280207157470782</v>
      </c>
      <c r="G12" s="45">
        <f t="shared" si="6"/>
        <v>389.86425799999984</v>
      </c>
      <c r="H12" s="45">
        <f t="shared" si="5"/>
        <v>29.302888087894559</v>
      </c>
      <c r="I12" s="45"/>
      <c r="J12" s="43">
        <v>3942.645638</v>
      </c>
      <c r="K12" s="43">
        <v>4401.07629</v>
      </c>
      <c r="L12" s="44">
        <f>K12/K$5*100</f>
        <v>1.3045427365607478</v>
      </c>
      <c r="M12" s="98"/>
      <c r="N12" s="156"/>
      <c r="P12" s="153"/>
      <c r="Q12" s="153"/>
      <c r="R12" s="153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22" customFormat="1" ht="15" customHeight="1" x14ac:dyDescent="0.2">
      <c r="A13" s="41"/>
      <c r="B13" s="41" t="s">
        <v>86</v>
      </c>
      <c r="C13" s="43">
        <v>1351.699028</v>
      </c>
      <c r="D13" s="43">
        <v>1159.316362</v>
      </c>
      <c r="E13" s="43">
        <v>1230.991006</v>
      </c>
      <c r="F13" s="44">
        <f t="shared" ref="F13:F16" si="10">E13/E$5*100</f>
        <v>1.0933844708027991</v>
      </c>
      <c r="G13" s="45">
        <f t="shared" si="6"/>
        <v>-120.70802200000003</v>
      </c>
      <c r="H13" s="45">
        <f t="shared" si="5"/>
        <v>-8.9300960864492112</v>
      </c>
      <c r="I13" s="45"/>
      <c r="J13" s="43">
        <v>3970.0557319999998</v>
      </c>
      <c r="K13" s="43">
        <v>4010.3649</v>
      </c>
      <c r="L13" s="44">
        <f t="shared" ref="L13:L17" si="11">K13/K$5*100</f>
        <v>1.1887302233638783</v>
      </c>
      <c r="M13" s="98"/>
      <c r="N13" s="156"/>
      <c r="P13" s="153"/>
      <c r="Q13" s="153"/>
      <c r="R13" s="15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s="22" customFormat="1" ht="15" customHeight="1" x14ac:dyDescent="0.2">
      <c r="A14" s="41"/>
      <c r="B14" s="41" t="s">
        <v>87</v>
      </c>
      <c r="C14" s="43">
        <v>3415.6508100000001</v>
      </c>
      <c r="D14" s="43">
        <v>3134.104875</v>
      </c>
      <c r="E14" s="43">
        <v>3207.3297160000002</v>
      </c>
      <c r="F14" s="44">
        <f t="shared" si="10"/>
        <v>2.8487978280312083</v>
      </c>
      <c r="G14" s="45">
        <f t="shared" si="6"/>
        <v>-208.3210939999999</v>
      </c>
      <c r="H14" s="45">
        <f t="shared" si="5"/>
        <v>-6.0990161344976572</v>
      </c>
      <c r="I14" s="45"/>
      <c r="J14" s="43">
        <v>9358.241822</v>
      </c>
      <c r="K14" s="43">
        <v>9532.4518069999995</v>
      </c>
      <c r="L14" s="44">
        <f t="shared" si="11"/>
        <v>2.8255567381762483</v>
      </c>
      <c r="M14" s="98"/>
      <c r="N14" s="156"/>
      <c r="P14" s="153"/>
      <c r="Q14" s="153"/>
      <c r="R14" s="15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s="22" customFormat="1" ht="15" customHeight="1" x14ac:dyDescent="0.2">
      <c r="A15" s="41"/>
      <c r="B15" s="42" t="s">
        <v>88</v>
      </c>
      <c r="C15" s="43">
        <v>1878.624376</v>
      </c>
      <c r="D15" s="43">
        <v>1990.468347</v>
      </c>
      <c r="E15" s="43">
        <v>1958.333484</v>
      </c>
      <c r="F15" s="44">
        <f t="shared" si="10"/>
        <v>1.7394208484239257</v>
      </c>
      <c r="G15" s="45">
        <f t="shared" si="6"/>
        <v>79.709108000000015</v>
      </c>
      <c r="H15" s="45">
        <f t="shared" si="5"/>
        <v>4.2429508005063816</v>
      </c>
      <c r="I15" s="45"/>
      <c r="J15" s="43">
        <v>5727.9941269999999</v>
      </c>
      <c r="K15" s="43">
        <v>5791.0757999999996</v>
      </c>
      <c r="L15" s="44">
        <f t="shared" si="11"/>
        <v>1.7165587174501629</v>
      </c>
      <c r="M15" s="98"/>
      <c r="N15" s="156"/>
      <c r="P15" s="153"/>
      <c r="Q15" s="153"/>
      <c r="R15" s="15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s="22" customFormat="1" ht="15" customHeight="1" x14ac:dyDescent="0.2">
      <c r="A16" s="41"/>
      <c r="B16" s="42" t="s">
        <v>89</v>
      </c>
      <c r="C16" s="43">
        <v>1295.865693</v>
      </c>
      <c r="D16" s="43">
        <v>1360.1479859999999</v>
      </c>
      <c r="E16" s="43">
        <v>1427.1233480000001</v>
      </c>
      <c r="F16" s="44">
        <f t="shared" si="10"/>
        <v>1.2675921261956797</v>
      </c>
      <c r="G16" s="45">
        <f t="shared" si="6"/>
        <v>131.25765500000011</v>
      </c>
      <c r="H16" s="45">
        <f t="shared" si="5"/>
        <v>10.128955161713669</v>
      </c>
      <c r="I16" s="45"/>
      <c r="J16" s="43">
        <v>4782.9198589999996</v>
      </c>
      <c r="K16" s="43">
        <v>4660.4710560000003</v>
      </c>
      <c r="L16" s="44">
        <f t="shared" si="11"/>
        <v>1.3814311010401501</v>
      </c>
      <c r="M16" s="98"/>
      <c r="N16" s="156"/>
      <c r="P16" s="153"/>
      <c r="Q16" s="153"/>
      <c r="R16" s="153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22" customFormat="1" ht="15" customHeight="1" x14ac:dyDescent="0.2">
      <c r="A17" s="41"/>
      <c r="B17" s="42" t="s">
        <v>90</v>
      </c>
      <c r="C17" s="43">
        <v>112.14444</v>
      </c>
      <c r="D17" s="43">
        <v>136.54853199999999</v>
      </c>
      <c r="E17" s="43">
        <v>182.76956100000001</v>
      </c>
      <c r="F17" s="44">
        <f>E17/E$5*100</f>
        <v>0.16233863509872379</v>
      </c>
      <c r="G17" s="45">
        <f t="shared" ref="G17" si="12">E17-C17</f>
        <v>70.625121000000007</v>
      </c>
      <c r="H17" s="45">
        <f t="shared" ref="H17" si="13">G17/C17*100</f>
        <v>62.97692600720999</v>
      </c>
      <c r="I17" s="45">
        <v>26.627193808311965</v>
      </c>
      <c r="J17" s="43">
        <v>355.30476700000003</v>
      </c>
      <c r="K17" s="43">
        <v>448.04564900000003</v>
      </c>
      <c r="L17" s="44">
        <f t="shared" si="11"/>
        <v>0.13280721772050816</v>
      </c>
      <c r="M17" s="98"/>
      <c r="N17" s="156"/>
      <c r="P17" s="153"/>
      <c r="Q17" s="153"/>
      <c r="R17" s="153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s="22" customFormat="1" ht="8.1" customHeight="1" x14ac:dyDescent="0.2">
      <c r="A18" s="41"/>
      <c r="B18" s="42"/>
      <c r="C18" s="115"/>
      <c r="D18" s="115"/>
      <c r="E18" s="115"/>
      <c r="F18" s="44"/>
      <c r="G18" s="45"/>
      <c r="H18" s="45"/>
      <c r="I18" s="45"/>
      <c r="J18" s="46"/>
      <c r="K18" s="46"/>
      <c r="L18" s="44"/>
      <c r="N18" s="156"/>
      <c r="P18" s="153"/>
      <c r="Q18" s="153"/>
      <c r="R18" s="153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s="22" customFormat="1" ht="15" customHeight="1" x14ac:dyDescent="0.2">
      <c r="A19" s="36" t="s">
        <v>113</v>
      </c>
      <c r="B19" s="37"/>
      <c r="C19" s="38">
        <f>SUM(C20:C21)</f>
        <v>6244.7415200000005</v>
      </c>
      <c r="D19" s="38">
        <f t="shared" ref="D19:E19" si="14">SUM(D20:D21)</f>
        <v>2250.1734859999997</v>
      </c>
      <c r="E19" s="38">
        <f t="shared" si="14"/>
        <v>2878.6434370000002</v>
      </c>
      <c r="F19" s="40">
        <f>E19/E$5*100</f>
        <v>2.5568537996241019</v>
      </c>
      <c r="G19" s="40">
        <f t="shared" si="6"/>
        <v>-3366.0980830000003</v>
      </c>
      <c r="H19" s="40">
        <f t="shared" si="5"/>
        <v>-53.902920917053422</v>
      </c>
      <c r="I19" s="40"/>
      <c r="J19" s="38">
        <f t="shared" ref="J19" si="15">SUM(J20:J21)</f>
        <v>13522.869751</v>
      </c>
      <c r="K19" s="38">
        <f t="shared" ref="K19" si="16">SUM(K20:K21)</f>
        <v>7870.2874919999995</v>
      </c>
      <c r="L19" s="39">
        <f>K19/K$5*100</f>
        <v>2.3328671683474735</v>
      </c>
      <c r="M19" s="98"/>
      <c r="N19" s="156"/>
      <c r="O19" s="153"/>
      <c r="P19" s="153"/>
      <c r="Q19" s="153"/>
      <c r="R19" s="153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s="22" customFormat="1" ht="15" customHeight="1" x14ac:dyDescent="0.2">
      <c r="A20" s="41"/>
      <c r="B20" s="42" t="s">
        <v>91</v>
      </c>
      <c r="C20" s="43">
        <v>5226.6125940000002</v>
      </c>
      <c r="D20" s="43">
        <v>1377.9088549999999</v>
      </c>
      <c r="E20" s="43">
        <v>2047.1876540000001</v>
      </c>
      <c r="F20" s="44">
        <f>E20/E$5*100</f>
        <v>1.8183424401906747</v>
      </c>
      <c r="G20" s="45">
        <f t="shared" si="6"/>
        <v>-3179.4249399999999</v>
      </c>
      <c r="H20" s="45">
        <f>G20/C20*100</f>
        <v>-60.831463645304183</v>
      </c>
      <c r="I20" s="45">
        <f t="shared" ref="I20" si="17">H20/D20*100</f>
        <v>-4.4147668711588466</v>
      </c>
      <c r="J20" s="43">
        <v>11131.837545</v>
      </c>
      <c r="K20" s="43">
        <v>5768.6205309999996</v>
      </c>
      <c r="L20" s="44">
        <f>K20/K$5*100</f>
        <v>1.7099026505835131</v>
      </c>
      <c r="N20" s="156"/>
      <c r="O20" s="153"/>
      <c r="P20" s="153"/>
      <c r="Q20" s="153"/>
      <c r="R20" s="153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s="22" customFormat="1" ht="15" customHeight="1" x14ac:dyDescent="0.2">
      <c r="A21" s="41"/>
      <c r="B21" s="42" t="s">
        <v>92</v>
      </c>
      <c r="C21" s="43">
        <v>1018.128926</v>
      </c>
      <c r="D21" s="43">
        <v>872.26463100000001</v>
      </c>
      <c r="E21" s="43">
        <v>831.455783</v>
      </c>
      <c r="F21" s="44">
        <f t="shared" ref="F21" si="18">E21/E$5*100</f>
        <v>0.73851135943342705</v>
      </c>
      <c r="G21" s="45">
        <f t="shared" si="6"/>
        <v>-186.67314299999998</v>
      </c>
      <c r="H21" s="45">
        <f t="shared" si="5"/>
        <v>-18.334921858413043</v>
      </c>
      <c r="I21" s="45"/>
      <c r="J21" s="43">
        <v>2391.0322059999999</v>
      </c>
      <c r="K21" s="43">
        <v>2101.6669609999999</v>
      </c>
      <c r="L21" s="44">
        <f>K21/K$5*100</f>
        <v>0.62296451776396056</v>
      </c>
      <c r="N21" s="156"/>
      <c r="O21" s="153"/>
      <c r="P21" s="153"/>
      <c r="Q21" s="153"/>
      <c r="R21" s="15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s="22" customFormat="1" ht="8.1" customHeight="1" x14ac:dyDescent="0.2">
      <c r="A22" s="41"/>
      <c r="B22" s="42"/>
      <c r="C22" s="43"/>
      <c r="D22" s="43"/>
      <c r="E22" s="44"/>
      <c r="F22" s="43"/>
      <c r="G22" s="45"/>
      <c r="H22" s="45"/>
      <c r="I22" s="45"/>
      <c r="J22" s="46"/>
      <c r="K22" s="46"/>
      <c r="L22" s="44"/>
      <c r="N22" s="156"/>
      <c r="O22" s="153"/>
      <c r="P22" s="153"/>
      <c r="Q22" s="153"/>
      <c r="R22" s="15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s="22" customFormat="1" ht="15" customHeight="1" x14ac:dyDescent="0.2">
      <c r="A23" s="36" t="s">
        <v>82</v>
      </c>
      <c r="B23" s="38"/>
      <c r="C23" s="143">
        <v>286.07685199999997</v>
      </c>
      <c r="D23" s="143">
        <v>475.43425000000002</v>
      </c>
      <c r="E23" s="143">
        <v>548.98474699999997</v>
      </c>
      <c r="F23" s="154">
        <f>E23/E$5*100</f>
        <v>0.48761639536901979</v>
      </c>
      <c r="G23" s="155">
        <f t="shared" si="6"/>
        <v>262.907895</v>
      </c>
      <c r="H23" s="155">
        <f t="shared" si="5"/>
        <v>91.901142354572613</v>
      </c>
      <c r="I23" s="155"/>
      <c r="J23" s="143">
        <v>926.46236699999997</v>
      </c>
      <c r="K23" s="143">
        <v>1436.085147</v>
      </c>
      <c r="L23" s="39">
        <f>K23/K$5*100</f>
        <v>0.42567643098084623</v>
      </c>
      <c r="M23" s="98"/>
      <c r="N23" s="156"/>
      <c r="O23" s="153"/>
      <c r="P23" s="153"/>
      <c r="Q23" s="153"/>
      <c r="R23" s="15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22" customFormat="1" ht="8.1" customHeight="1" x14ac:dyDescent="0.2">
      <c r="A24" s="138"/>
      <c r="B24" s="139"/>
      <c r="C24" s="139"/>
      <c r="D24" s="139"/>
      <c r="E24" s="139"/>
      <c r="F24" s="140"/>
      <c r="G24" s="141"/>
      <c r="H24" s="141"/>
      <c r="I24" s="141"/>
      <c r="J24" s="142"/>
      <c r="K24" s="142"/>
      <c r="L24" s="140"/>
      <c r="N24" s="156"/>
      <c r="O24" s="153"/>
      <c r="P24" s="153"/>
      <c r="Q24" s="153"/>
      <c r="R24" s="153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s="22" customFormat="1" ht="15" customHeight="1" x14ac:dyDescent="0.2">
      <c r="A25" s="36" t="s">
        <v>112</v>
      </c>
      <c r="B25" s="38"/>
      <c r="C25" s="38">
        <f>SUM(C26:C33)</f>
        <v>59308.291595000002</v>
      </c>
      <c r="D25" s="38">
        <f t="shared" ref="D25:E25" si="19">SUM(D26:D33)</f>
        <v>58675.685084000004</v>
      </c>
      <c r="E25" s="38">
        <f t="shared" si="19"/>
        <v>58958.153124999997</v>
      </c>
      <c r="F25" s="39">
        <f>E25/E$5*100</f>
        <v>52.367506131144324</v>
      </c>
      <c r="G25" s="40">
        <f t="shared" si="6"/>
        <v>-350.13847000000533</v>
      </c>
      <c r="H25" s="40">
        <f t="shared" si="5"/>
        <v>-0.59037018363470084</v>
      </c>
      <c r="I25" s="40"/>
      <c r="J25" s="38">
        <f t="shared" ref="J25" si="20">SUM(J26:J33)</f>
        <v>173567.49830500002</v>
      </c>
      <c r="K25" s="38">
        <f t="shared" ref="K25" si="21">SUM(K26:K33)</f>
        <v>178384.40055300001</v>
      </c>
      <c r="L25" s="39">
        <f>K25/K$5*100</f>
        <v>52.875719193033852</v>
      </c>
      <c r="M25" s="98"/>
      <c r="N25" s="156"/>
      <c r="O25" s="153"/>
      <c r="P25" s="153"/>
      <c r="Q25" s="153"/>
      <c r="R25" s="153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s="22" customFormat="1" ht="15" customHeight="1" x14ac:dyDescent="0.2">
      <c r="A26" s="41"/>
      <c r="B26" s="42" t="s">
        <v>93</v>
      </c>
      <c r="C26" s="43">
        <v>1325.9958730000001</v>
      </c>
      <c r="D26" s="43">
        <v>2761.0655109999998</v>
      </c>
      <c r="E26" s="43">
        <v>2698.7243109999999</v>
      </c>
      <c r="F26" s="44">
        <f>E26/E$5*100</f>
        <v>2.3970469631728433</v>
      </c>
      <c r="G26" s="45">
        <f t="shared" si="6"/>
        <v>1372.7284379999999</v>
      </c>
      <c r="H26" s="45">
        <f t="shared" si="5"/>
        <v>103.52433713796331</v>
      </c>
      <c r="I26" s="45"/>
      <c r="J26" s="43">
        <v>4443.2620230000002</v>
      </c>
      <c r="K26" s="43">
        <v>7712.7515389999999</v>
      </c>
      <c r="L26" s="44">
        <f>K26/K$5*100</f>
        <v>2.2861712308786584</v>
      </c>
      <c r="M26" s="167"/>
      <c r="N26" s="156"/>
      <c r="O26" s="153"/>
      <c r="P26" s="153"/>
      <c r="Q26" s="153"/>
      <c r="R26" s="153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s="22" customFormat="1" ht="15" customHeight="1" x14ac:dyDescent="0.2">
      <c r="A27" s="41"/>
      <c r="B27" s="42" t="s">
        <v>94</v>
      </c>
      <c r="C27" s="43">
        <v>1328.3150370000001</v>
      </c>
      <c r="D27" s="43">
        <v>1013.716201</v>
      </c>
      <c r="E27" s="43">
        <v>1574.268824</v>
      </c>
      <c r="F27" s="44">
        <f t="shared" ref="F27:F33" si="22">E27/E$5*100</f>
        <v>1.3982889205858136</v>
      </c>
      <c r="G27" s="45">
        <f t="shared" si="6"/>
        <v>245.95378699999992</v>
      </c>
      <c r="H27" s="45">
        <f t="shared" si="5"/>
        <v>18.516223949063065</v>
      </c>
      <c r="I27" s="45"/>
      <c r="J27" s="43">
        <v>3718.7083630000002</v>
      </c>
      <c r="K27" s="43">
        <v>3966.3507249999998</v>
      </c>
      <c r="L27" s="44">
        <f t="shared" ref="L27:L33" si="23">K27/K$5*100</f>
        <v>1.1756837846024264</v>
      </c>
      <c r="M27" s="167"/>
      <c r="N27" s="156"/>
      <c r="O27" s="153"/>
      <c r="P27" s="153"/>
      <c r="Q27" s="153"/>
      <c r="R27" s="153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s="22" customFormat="1" ht="15" customHeight="1" x14ac:dyDescent="0.2">
      <c r="A28" s="41"/>
      <c r="B28" s="42" t="s">
        <v>95</v>
      </c>
      <c r="C28" s="43">
        <v>7775.2050660000004</v>
      </c>
      <c r="D28" s="43">
        <v>6604.6677399999999</v>
      </c>
      <c r="E28" s="43">
        <v>5402.2232709999998</v>
      </c>
      <c r="F28" s="44">
        <f t="shared" si="22"/>
        <v>4.798334840409793</v>
      </c>
      <c r="G28" s="45">
        <f t="shared" si="6"/>
        <v>-2372.9817950000006</v>
      </c>
      <c r="H28" s="45">
        <f t="shared" si="5"/>
        <v>-30.51986121082199</v>
      </c>
      <c r="I28" s="45"/>
      <c r="J28" s="43">
        <v>18738.788767999999</v>
      </c>
      <c r="K28" s="43">
        <v>17261.767457000002</v>
      </c>
      <c r="L28" s="44">
        <f t="shared" si="23"/>
        <v>5.1166378113909134</v>
      </c>
      <c r="M28" s="172"/>
      <c r="N28" s="156"/>
      <c r="O28" s="153"/>
      <c r="P28" s="153"/>
      <c r="Q28" s="153"/>
      <c r="R28" s="153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22" customFormat="1" ht="15" customHeight="1" x14ac:dyDescent="0.2">
      <c r="A29" s="41"/>
      <c r="B29" s="42" t="s">
        <v>96</v>
      </c>
      <c r="C29" s="43">
        <v>3870.2024379999998</v>
      </c>
      <c r="D29" s="43">
        <v>3323.5834719999998</v>
      </c>
      <c r="E29" s="43">
        <v>2241.5086930000002</v>
      </c>
      <c r="F29" s="44">
        <f t="shared" si="22"/>
        <v>1.990941269391922</v>
      </c>
      <c r="G29" s="45">
        <f t="shared" si="6"/>
        <v>-1628.6937449999996</v>
      </c>
      <c r="H29" s="45">
        <f t="shared" si="5"/>
        <v>-42.082908351472639</v>
      </c>
      <c r="I29" s="45"/>
      <c r="J29" s="43">
        <v>9560.0000600000003</v>
      </c>
      <c r="K29" s="43">
        <v>8414.5762309999991</v>
      </c>
      <c r="L29" s="44">
        <f t="shared" si="23"/>
        <v>2.4942022314700121</v>
      </c>
      <c r="M29" s="172"/>
      <c r="N29" s="156"/>
      <c r="O29" s="153"/>
      <c r="P29" s="153"/>
      <c r="Q29" s="153"/>
      <c r="R29" s="15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s="22" customFormat="1" ht="15" customHeight="1" x14ac:dyDescent="0.2">
      <c r="A30" s="41"/>
      <c r="B30" s="42" t="s">
        <v>97</v>
      </c>
      <c r="C30" s="43">
        <v>3268.3531269999999</v>
      </c>
      <c r="D30" s="43">
        <v>2958.5714790000002</v>
      </c>
      <c r="E30" s="43">
        <v>3346.4077440000001</v>
      </c>
      <c r="F30" s="44">
        <f t="shared" si="22"/>
        <v>2.9723289954433909</v>
      </c>
      <c r="G30" s="45">
        <f t="shared" si="6"/>
        <v>78.054617000000235</v>
      </c>
      <c r="H30" s="45">
        <f t="shared" si="5"/>
        <v>2.3881941138853029</v>
      </c>
      <c r="I30" s="45"/>
      <c r="J30" s="43">
        <v>10297.058461000001</v>
      </c>
      <c r="K30" s="43">
        <v>9923.733553</v>
      </c>
      <c r="L30" s="44">
        <f t="shared" si="23"/>
        <v>2.9415383131498345</v>
      </c>
      <c r="M30" s="173"/>
      <c r="N30" s="156"/>
      <c r="O30" s="153"/>
      <c r="P30" s="153"/>
      <c r="Q30" s="153"/>
      <c r="R30" s="15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s="22" customFormat="1" ht="15" customHeight="1" x14ac:dyDescent="0.2">
      <c r="A31" s="41"/>
      <c r="B31" s="42" t="s">
        <v>98</v>
      </c>
      <c r="C31" s="43">
        <v>22203.381152999998</v>
      </c>
      <c r="D31" s="43">
        <v>17295.031725000001</v>
      </c>
      <c r="E31" s="43">
        <v>20065.342752</v>
      </c>
      <c r="F31" s="44">
        <f t="shared" si="22"/>
        <v>17.822335061294751</v>
      </c>
      <c r="G31" s="45">
        <f t="shared" si="6"/>
        <v>-2138.038400999998</v>
      </c>
      <c r="H31" s="45">
        <f t="shared" si="5"/>
        <v>-9.6293370197408787</v>
      </c>
      <c r="I31" s="45"/>
      <c r="J31" s="43">
        <v>66131.950956000001</v>
      </c>
      <c r="K31" s="43">
        <v>57728.564262</v>
      </c>
      <c r="L31" s="44">
        <f t="shared" si="23"/>
        <v>17.111582312533024</v>
      </c>
      <c r="M31" s="173"/>
      <c r="N31" s="156"/>
      <c r="O31" s="153"/>
      <c r="P31" s="153"/>
      <c r="Q31" s="153"/>
      <c r="R31" s="15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22" customFormat="1" ht="15" customHeight="1" x14ac:dyDescent="0.2">
      <c r="A32" s="41"/>
      <c r="B32" s="42" t="s">
        <v>99</v>
      </c>
      <c r="C32" s="43">
        <v>15925.925686</v>
      </c>
      <c r="D32" s="43">
        <v>20841.197937000001</v>
      </c>
      <c r="E32" s="43">
        <v>19846.385052000001</v>
      </c>
      <c r="F32" s="44">
        <f t="shared" si="22"/>
        <v>17.627853584358036</v>
      </c>
      <c r="G32" s="45">
        <f t="shared" si="6"/>
        <v>3920.459366000001</v>
      </c>
      <c r="H32" s="45">
        <f t="shared" si="5"/>
        <v>24.616838250390419</v>
      </c>
      <c r="I32" s="45"/>
      <c r="J32" s="43">
        <v>49552.743160999999</v>
      </c>
      <c r="K32" s="43">
        <v>61658.069509000001</v>
      </c>
      <c r="L32" s="44">
        <f t="shared" si="23"/>
        <v>18.276344563962027</v>
      </c>
      <c r="M32" s="170"/>
      <c r="N32" s="156"/>
      <c r="O32" s="153"/>
      <c r="P32" s="153"/>
      <c r="Q32" s="153"/>
      <c r="R32" s="15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22" customFormat="1" ht="15" customHeight="1" x14ac:dyDescent="0.2">
      <c r="A33" s="41"/>
      <c r="B33" s="42" t="s">
        <v>100</v>
      </c>
      <c r="C33" s="43">
        <v>3610.913215</v>
      </c>
      <c r="D33" s="43">
        <v>3877.8510190000002</v>
      </c>
      <c r="E33" s="43">
        <v>3783.2924779999998</v>
      </c>
      <c r="F33" s="44">
        <f t="shared" si="22"/>
        <v>3.3603764964877736</v>
      </c>
      <c r="G33" s="45">
        <f t="shared" si="6"/>
        <v>172.37926299999981</v>
      </c>
      <c r="H33" s="45">
        <f t="shared" si="5"/>
        <v>4.7738412068150415</v>
      </c>
      <c r="I33" s="45"/>
      <c r="J33" s="43">
        <v>11124.986513</v>
      </c>
      <c r="K33" s="43">
        <v>11718.587277000001</v>
      </c>
      <c r="L33" s="44">
        <f t="shared" si="23"/>
        <v>3.4735589450469493</v>
      </c>
      <c r="M33" s="171"/>
      <c r="N33" s="156"/>
      <c r="O33" s="153"/>
      <c r="P33" s="153"/>
      <c r="Q33" s="153"/>
      <c r="R33" s="15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22" customFormat="1" ht="8.1" customHeight="1" x14ac:dyDescent="0.2">
      <c r="A34" s="41"/>
      <c r="B34" s="42"/>
      <c r="C34" s="43"/>
      <c r="D34" s="43"/>
      <c r="E34" s="43"/>
      <c r="F34" s="44"/>
      <c r="G34" s="45"/>
      <c r="H34" s="45"/>
      <c r="I34" s="45"/>
      <c r="J34" s="43"/>
      <c r="K34" s="43"/>
      <c r="L34" s="44"/>
      <c r="N34" s="156"/>
      <c r="O34" s="153"/>
      <c r="P34" s="153"/>
      <c r="Q34" s="153"/>
      <c r="R34" s="15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22" customFormat="1" ht="15" customHeight="1" x14ac:dyDescent="0.2">
      <c r="A35" s="36" t="s">
        <v>111</v>
      </c>
      <c r="B35" s="38"/>
      <c r="C35" s="143">
        <v>0</v>
      </c>
      <c r="D35" s="47">
        <v>0</v>
      </c>
      <c r="E35" s="47">
        <v>0</v>
      </c>
      <c r="F35" s="47">
        <f>E35/E$5*100</f>
        <v>0</v>
      </c>
      <c r="G35" s="40">
        <f>E35-C35</f>
        <v>0</v>
      </c>
      <c r="H35" s="47" t="e">
        <f>G35/C35*100</f>
        <v>#DIV/0!</v>
      </c>
      <c r="I35" s="47"/>
      <c r="J35" s="143">
        <v>0</v>
      </c>
      <c r="K35" s="47">
        <v>0</v>
      </c>
      <c r="L35" s="47">
        <f>K35/K$5*100</f>
        <v>0</v>
      </c>
      <c r="M35" s="98"/>
      <c r="N35" s="156"/>
      <c r="O35" s="153"/>
      <c r="P35" s="153"/>
      <c r="Q35" s="153"/>
      <c r="R35" s="15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22" customFormat="1" ht="15" customHeight="1" x14ac:dyDescent="0.2">
      <c r="A36" s="48" t="s">
        <v>110</v>
      </c>
      <c r="B36" s="49"/>
      <c r="C36" s="50">
        <f>+C35+C25+C23+C19+C11+C7</f>
        <v>91403.723804000008</v>
      </c>
      <c r="D36" s="50">
        <f>+D35+D25+D23+D19+D11+D7</f>
        <v>84281.708562</v>
      </c>
      <c r="E36" s="50">
        <f>+E35+E25+E23+E19+E11+E7</f>
        <v>85185.206933999987</v>
      </c>
      <c r="F36" s="51">
        <f>E36/E$5*100</f>
        <v>75.662764349846526</v>
      </c>
      <c r="G36" s="52">
        <f t="shared" si="6"/>
        <v>-6218.5168700000213</v>
      </c>
      <c r="H36" s="52">
        <f t="shared" si="5"/>
        <v>-6.8033517795561478</v>
      </c>
      <c r="I36" s="52"/>
      <c r="J36" s="50">
        <f>+J35+J25+J23+J19+J11+J7</f>
        <v>256233.73061600002</v>
      </c>
      <c r="K36" s="50">
        <f>+K35+K25+K23+K19+K11+K7</f>
        <v>263353.87785799999</v>
      </c>
      <c r="L36" s="51">
        <f>K36/K$5*100</f>
        <v>78.061902559012495</v>
      </c>
      <c r="M36" s="98"/>
      <c r="N36" s="156"/>
      <c r="O36" s="153"/>
      <c r="P36" s="153"/>
      <c r="Q36" s="153"/>
      <c r="R36" s="15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22" customFormat="1" ht="15" customHeight="1" x14ac:dyDescent="0.2">
      <c r="A37" s="48" t="s">
        <v>108</v>
      </c>
      <c r="B37" s="49"/>
      <c r="C37" s="144">
        <v>24441.612238999998</v>
      </c>
      <c r="D37" s="144">
        <v>21343.230638000001</v>
      </c>
      <c r="E37" s="144">
        <v>27400.168007</v>
      </c>
      <c r="F37" s="51">
        <f>E37/E$5*100</f>
        <v>24.337235650153467</v>
      </c>
      <c r="G37" s="52">
        <f t="shared" si="6"/>
        <v>2958.555768000002</v>
      </c>
      <c r="H37" s="52">
        <f t="shared" si="5"/>
        <v>12.104585160217924</v>
      </c>
      <c r="I37" s="52"/>
      <c r="J37" s="144">
        <v>71965.940325999996</v>
      </c>
      <c r="K37" s="144">
        <v>74011.558065000005</v>
      </c>
      <c r="L37" s="51">
        <f>K37/K$5*100</f>
        <v>21.938097440987505</v>
      </c>
      <c r="M37" s="169"/>
      <c r="N37" s="156"/>
      <c r="O37" s="153"/>
      <c r="P37" s="153"/>
      <c r="Q37" s="153"/>
      <c r="R37" s="15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22" customFormat="1" x14ac:dyDescent="0.2">
      <c r="C38" s="98"/>
      <c r="D38" s="98"/>
      <c r="E38" s="98"/>
      <c r="K38" s="53"/>
      <c r="M38" s="157"/>
      <c r="N38" s="156"/>
      <c r="O38" s="153"/>
      <c r="P38" s="153"/>
      <c r="Q38" s="153"/>
      <c r="R38" s="15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22" customFormat="1" x14ac:dyDescent="0.2">
      <c r="C39" s="98"/>
      <c r="D39" s="98"/>
      <c r="E39" s="98"/>
      <c r="F39" s="53"/>
      <c r="G39" s="54"/>
      <c r="H39" s="54"/>
      <c r="J39" s="53"/>
      <c r="K39" s="53"/>
      <c r="L39" s="54"/>
      <c r="M39" s="156"/>
      <c r="N39" s="156"/>
      <c r="O39" s="153"/>
      <c r="P39" s="153"/>
      <c r="Q39" s="153"/>
      <c r="R39" s="15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22" customFormat="1" x14ac:dyDescent="0.2">
      <c r="A40" s="23"/>
      <c r="B40" s="23"/>
      <c r="C40" s="55"/>
      <c r="D40" s="55"/>
      <c r="E40" s="55"/>
      <c r="G40" s="53"/>
      <c r="H40" s="53"/>
      <c r="J40" s="55"/>
      <c r="K40" s="55"/>
      <c r="M40" s="156"/>
      <c r="N40" s="156"/>
      <c r="O40" s="153"/>
      <c r="P40" s="153"/>
      <c r="Q40" s="153"/>
      <c r="R40" s="15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22" customFormat="1" x14ac:dyDescent="0.2">
      <c r="C41" s="55"/>
      <c r="D41" s="55"/>
      <c r="E41" s="55"/>
      <c r="J41" s="55"/>
      <c r="K41" s="55"/>
      <c r="M41" s="156"/>
      <c r="N41" s="156"/>
      <c r="O41" s="153"/>
      <c r="P41" s="153"/>
      <c r="Q41" s="153"/>
      <c r="R41" s="15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</sheetData>
  <mergeCells count="3">
    <mergeCell ref="C3:E3"/>
    <mergeCell ref="J3:L3"/>
    <mergeCell ref="G3:H3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Appendix i</vt:lpstr>
      <vt:lpstr>Appendix ii-iii</vt:lpstr>
      <vt:lpstr>Appendix iv</vt:lpstr>
      <vt:lpstr>Appendix v</vt:lpstr>
      <vt:lpstr>Appendix vi</vt:lpstr>
      <vt:lpstr>'Appendix i'!Print_Area</vt:lpstr>
      <vt:lpstr>'Appendix ii-iii'!Print_Area</vt:lpstr>
      <vt:lpstr>'Appendix iv'!Print_Area</vt:lpstr>
      <vt:lpstr>'Appendix v'!Print_Area</vt:lpstr>
      <vt:lpstr>'Appendix vi'!Print_Area</vt:lpstr>
      <vt:lpstr>'Appendix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 Ainie Hamid</dc:creator>
  <cp:lastModifiedBy>Nur Sa'eda Humairah Khairul Nizat</cp:lastModifiedBy>
  <cp:lastPrinted>2025-04-18T01:49:34Z</cp:lastPrinted>
  <dcterms:created xsi:type="dcterms:W3CDTF">2020-06-23T08:33:49Z</dcterms:created>
  <dcterms:modified xsi:type="dcterms:W3CDTF">2025-04-18T01:50:11Z</dcterms:modified>
</cp:coreProperties>
</file>