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SM TRADE\2025\Jan\"/>
    </mc:Choice>
  </mc:AlternateContent>
  <xr:revisionPtr revIDLastSave="0" documentId="13_ncr:1_{7DFAE435-8750-4A54-AC24-E4CCB08D0F70}" xr6:coauthVersionLast="36" xr6:coauthVersionMax="36" xr10:uidLastSave="{00000000-0000-0000-0000-000000000000}"/>
  <bookViews>
    <workbookView xWindow="-120" yWindow="-120" windowWidth="24240" windowHeight="13140" tabRatio="690" xr2:uid="{00000000-000D-0000-FFFF-FFFF00000000}"/>
  </bookViews>
  <sheets>
    <sheet name="Appendix i" sheetId="2" r:id="rId1"/>
    <sheet name="Appendix ii-iii" sheetId="7" r:id="rId2"/>
    <sheet name="Appendix iv" sheetId="6" r:id="rId3"/>
    <sheet name="Appendix v" sheetId="8" r:id="rId4"/>
    <sheet name="Appendix vi" sheetId="5" r:id="rId5"/>
  </sheets>
  <definedNames>
    <definedName name="_xlnm._FilterDatabase" localSheetId="2" hidden="1">'Appendix iv'!#REF!</definedName>
    <definedName name="_xlnm._FilterDatabase" localSheetId="3" hidden="1">'Appendix v'!#REF!</definedName>
    <definedName name="_xlnm.Print_Area" localSheetId="0">'Appendix i'!$A$1:$L$76</definedName>
    <definedName name="_xlnm.Print_Area" localSheetId="1">'Appendix ii-iii'!$A$1:$L$77</definedName>
    <definedName name="_xlnm.Print_Area" localSheetId="2">'Appendix iv'!$A$1:$L$46</definedName>
    <definedName name="_xlnm.Print_Area" localSheetId="3">'Appendix v'!$A$1:$L$46</definedName>
    <definedName name="_xlnm.Print_Area" localSheetId="4">'Appendix vi'!$A$1:$L$37</definedName>
    <definedName name="_xlnm.Print_Titles" localSheetId="0">'Appendix i'!$1:$6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6" i="7" l="1"/>
  <c r="K77" i="7" s="1"/>
  <c r="D76" i="7"/>
  <c r="D77" i="7" s="1"/>
  <c r="E76" i="7"/>
  <c r="E77" i="7" s="1"/>
  <c r="K7" i="6" l="1"/>
  <c r="J7" i="6"/>
  <c r="E7" i="6"/>
  <c r="D7" i="6"/>
  <c r="C7" i="6"/>
  <c r="G7" i="7"/>
  <c r="G5" i="7"/>
  <c r="I13" i="2" l="1"/>
  <c r="J13" i="2"/>
  <c r="K13" i="2"/>
  <c r="L13" i="2"/>
  <c r="H13" i="2"/>
  <c r="H76" i="2" l="1"/>
  <c r="L76" i="2"/>
  <c r="K76" i="2"/>
  <c r="J76" i="2"/>
  <c r="I76" i="2"/>
  <c r="H73" i="2"/>
  <c r="I73" i="2"/>
  <c r="J73" i="2"/>
  <c r="K73" i="2"/>
  <c r="L73" i="2"/>
  <c r="H28" i="2"/>
  <c r="L31" i="2"/>
  <c r="K31" i="2"/>
  <c r="J31" i="2"/>
  <c r="I31" i="2"/>
  <c r="H31" i="2"/>
  <c r="L30" i="2"/>
  <c r="K30" i="2"/>
  <c r="J30" i="2"/>
  <c r="I30" i="2"/>
  <c r="H30" i="2"/>
  <c r="L29" i="2"/>
  <c r="K29" i="2"/>
  <c r="J29" i="2"/>
  <c r="I29" i="2"/>
  <c r="H29" i="2"/>
  <c r="L28" i="2"/>
  <c r="K28" i="2"/>
  <c r="J28" i="2"/>
  <c r="I28" i="2"/>
  <c r="I72" i="2" l="1"/>
  <c r="J72" i="2"/>
  <c r="K72" i="2"/>
  <c r="L72" i="2"/>
  <c r="H72" i="2"/>
  <c r="I71" i="2" l="1"/>
  <c r="J71" i="2"/>
  <c r="K71" i="2"/>
  <c r="L71" i="2"/>
  <c r="H71" i="2"/>
  <c r="I70" i="2" l="1"/>
  <c r="J70" i="2"/>
  <c r="K70" i="2"/>
  <c r="L70" i="2"/>
  <c r="H70" i="2"/>
  <c r="F35" i="5" l="1"/>
  <c r="L23" i="5"/>
  <c r="F20" i="5"/>
  <c r="F17" i="5"/>
  <c r="F12" i="5"/>
  <c r="F9" i="5"/>
  <c r="F8" i="5"/>
  <c r="F21" i="5"/>
  <c r="C37" i="6" l="1"/>
  <c r="J28" i="6"/>
  <c r="K28" i="6"/>
  <c r="E28" i="6"/>
  <c r="D28" i="6"/>
  <c r="C28" i="6"/>
  <c r="G28" i="6" l="1"/>
  <c r="I69" i="2"/>
  <c r="J69" i="2"/>
  <c r="K69" i="2"/>
  <c r="L69" i="2"/>
  <c r="H69" i="2"/>
  <c r="D28" i="8" l="1"/>
  <c r="E28" i="8"/>
  <c r="F28" i="8" s="1"/>
  <c r="C28" i="8"/>
  <c r="C7" i="8"/>
  <c r="K37" i="6"/>
  <c r="J37" i="6"/>
  <c r="D37" i="6"/>
  <c r="E37" i="6"/>
  <c r="D7" i="8"/>
  <c r="E7" i="8"/>
  <c r="C37" i="7" l="1"/>
  <c r="C38" i="7" s="1"/>
  <c r="I68" i="2" l="1"/>
  <c r="J68" i="2"/>
  <c r="K68" i="2"/>
  <c r="L68" i="2"/>
  <c r="H68" i="2"/>
  <c r="H67" i="2" l="1"/>
  <c r="I67" i="2"/>
  <c r="J67" i="2"/>
  <c r="K67" i="2"/>
  <c r="L67" i="2"/>
  <c r="L37" i="5" l="1"/>
  <c r="G8" i="5"/>
  <c r="I66" i="2" l="1"/>
  <c r="J66" i="2"/>
  <c r="K66" i="2"/>
  <c r="L66" i="2"/>
  <c r="H66" i="2"/>
  <c r="K25" i="5" l="1"/>
  <c r="J25" i="5"/>
  <c r="D25" i="5"/>
  <c r="E25" i="5"/>
  <c r="C25" i="5"/>
  <c r="K19" i="5"/>
  <c r="J19" i="5"/>
  <c r="D19" i="5"/>
  <c r="E19" i="5"/>
  <c r="C19" i="5"/>
  <c r="K11" i="5"/>
  <c r="J11" i="5"/>
  <c r="D11" i="5"/>
  <c r="E11" i="5"/>
  <c r="C11" i="5"/>
  <c r="K7" i="5"/>
  <c r="J7" i="5"/>
  <c r="D7" i="5"/>
  <c r="E7" i="5"/>
  <c r="C7" i="5"/>
  <c r="C36" i="5" l="1"/>
  <c r="J36" i="5"/>
  <c r="K36" i="5"/>
  <c r="K37" i="8"/>
  <c r="L37" i="8" s="1"/>
  <c r="J37" i="8"/>
  <c r="D37" i="8"/>
  <c r="E37" i="8"/>
  <c r="C37" i="8"/>
  <c r="K28" i="8"/>
  <c r="J28" i="8"/>
  <c r="K7" i="8"/>
  <c r="J7" i="8"/>
  <c r="F39" i="6" l="1"/>
  <c r="F40" i="6"/>
  <c r="F41" i="6"/>
  <c r="F42" i="6"/>
  <c r="F43" i="6"/>
  <c r="F44" i="6"/>
  <c r="F38" i="6"/>
  <c r="F35" i="6"/>
  <c r="G8" i="7" l="1"/>
  <c r="H8" i="7" s="1"/>
  <c r="G9" i="7"/>
  <c r="H9" i="7" s="1"/>
  <c r="G10" i="7"/>
  <c r="H10" i="7" s="1"/>
  <c r="G11" i="7"/>
  <c r="H11" i="7" s="1"/>
  <c r="G12" i="7"/>
  <c r="H12" i="7" s="1"/>
  <c r="G13" i="7"/>
  <c r="H13" i="7" s="1"/>
  <c r="G14" i="7"/>
  <c r="H14" i="7" s="1"/>
  <c r="G15" i="7"/>
  <c r="H15" i="7" s="1"/>
  <c r="G16" i="7"/>
  <c r="H16" i="7" s="1"/>
  <c r="G17" i="7"/>
  <c r="H17" i="7" s="1"/>
  <c r="G18" i="7"/>
  <c r="H18" i="7" s="1"/>
  <c r="G19" i="7"/>
  <c r="H19" i="7" s="1"/>
  <c r="G20" i="7"/>
  <c r="H20" i="7" s="1"/>
  <c r="G21" i="7"/>
  <c r="H21" i="7" s="1"/>
  <c r="G22" i="7"/>
  <c r="H22" i="7" s="1"/>
  <c r="G23" i="7"/>
  <c r="H23" i="7" s="1"/>
  <c r="G24" i="7"/>
  <c r="H24" i="7" s="1"/>
  <c r="G25" i="7"/>
  <c r="H25" i="7" s="1"/>
  <c r="G26" i="7"/>
  <c r="H26" i="7" s="1"/>
  <c r="G27" i="7"/>
  <c r="H27" i="7" s="1"/>
  <c r="G28" i="7"/>
  <c r="H28" i="7" s="1"/>
  <c r="G29" i="7"/>
  <c r="H29" i="7" s="1"/>
  <c r="G30" i="7"/>
  <c r="H30" i="7" s="1"/>
  <c r="G31" i="7"/>
  <c r="H31" i="7" s="1"/>
  <c r="G32" i="7"/>
  <c r="H32" i="7" s="1"/>
  <c r="G33" i="7"/>
  <c r="H33" i="7" s="1"/>
  <c r="G34" i="7"/>
  <c r="H34" i="7" s="1"/>
  <c r="G35" i="7"/>
  <c r="H35" i="7" s="1"/>
  <c r="G36" i="7"/>
  <c r="H36" i="7" s="1"/>
  <c r="L65" i="2" l="1"/>
  <c r="K65" i="2"/>
  <c r="J65" i="2"/>
  <c r="I65" i="2"/>
  <c r="H65" i="2"/>
  <c r="L46" i="6" l="1"/>
  <c r="F46" i="6"/>
  <c r="F46" i="8"/>
  <c r="L46" i="8"/>
  <c r="G38" i="6" l="1"/>
  <c r="H38" i="6" s="1"/>
  <c r="G39" i="6"/>
  <c r="H39" i="6" s="1"/>
  <c r="G40" i="6"/>
  <c r="H40" i="6" s="1"/>
  <c r="G41" i="6"/>
  <c r="H41" i="6" s="1"/>
  <c r="G42" i="6"/>
  <c r="H42" i="6" s="1"/>
  <c r="G43" i="6"/>
  <c r="H43" i="6" s="1"/>
  <c r="G44" i="6"/>
  <c r="H44" i="6" s="1"/>
  <c r="L47" i="7" l="1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46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7" i="7"/>
  <c r="L5" i="7"/>
  <c r="F5" i="7"/>
  <c r="F44" i="7"/>
  <c r="L44" i="7"/>
  <c r="G44" i="7"/>
  <c r="H63" i="2" l="1"/>
  <c r="I64" i="2"/>
  <c r="J64" i="2"/>
  <c r="K64" i="2"/>
  <c r="L64" i="2"/>
  <c r="H64" i="2"/>
  <c r="I63" i="2"/>
  <c r="J63" i="2"/>
  <c r="K63" i="2"/>
  <c r="L63" i="2"/>
  <c r="G5" i="8" l="1"/>
  <c r="H5" i="8" s="1"/>
  <c r="G5" i="6"/>
  <c r="H5" i="6" s="1"/>
  <c r="H44" i="7"/>
  <c r="H5" i="7"/>
  <c r="I62" i="2" l="1"/>
  <c r="J62" i="2"/>
  <c r="K62" i="2"/>
  <c r="L62" i="2"/>
  <c r="H62" i="2"/>
  <c r="G8" i="8" l="1"/>
  <c r="H49" i="2" l="1"/>
  <c r="I49" i="2"/>
  <c r="J49" i="2"/>
  <c r="K49" i="2"/>
  <c r="L49" i="2"/>
  <c r="H50" i="2"/>
  <c r="I50" i="2"/>
  <c r="J50" i="2"/>
  <c r="K50" i="2"/>
  <c r="L50" i="2"/>
  <c r="H51" i="2"/>
  <c r="I51" i="2"/>
  <c r="J51" i="2"/>
  <c r="K51" i="2"/>
  <c r="L51" i="2"/>
  <c r="H52" i="2"/>
  <c r="I52" i="2"/>
  <c r="J52" i="2"/>
  <c r="K52" i="2"/>
  <c r="L52" i="2"/>
  <c r="H53" i="2"/>
  <c r="I53" i="2"/>
  <c r="J53" i="2"/>
  <c r="K53" i="2"/>
  <c r="L53" i="2"/>
  <c r="H54" i="2"/>
  <c r="I54" i="2"/>
  <c r="J54" i="2"/>
  <c r="K54" i="2"/>
  <c r="L54" i="2"/>
  <c r="H55" i="2"/>
  <c r="I55" i="2"/>
  <c r="J55" i="2"/>
  <c r="K55" i="2"/>
  <c r="L55" i="2"/>
  <c r="H56" i="2"/>
  <c r="I56" i="2"/>
  <c r="J56" i="2"/>
  <c r="K56" i="2"/>
  <c r="L56" i="2"/>
  <c r="H57" i="2"/>
  <c r="I57" i="2"/>
  <c r="J57" i="2"/>
  <c r="K57" i="2"/>
  <c r="L57" i="2"/>
  <c r="H58" i="2"/>
  <c r="I58" i="2"/>
  <c r="J58" i="2"/>
  <c r="K58" i="2"/>
  <c r="L58" i="2"/>
  <c r="H59" i="2"/>
  <c r="I59" i="2"/>
  <c r="J59" i="2"/>
  <c r="K59" i="2"/>
  <c r="L59" i="2"/>
  <c r="L48" i="2" l="1"/>
  <c r="K48" i="2"/>
  <c r="J48" i="2"/>
  <c r="H48" i="2"/>
  <c r="G9" i="2" l="1"/>
  <c r="D37" i="7" l="1"/>
  <c r="D38" i="7" s="1"/>
  <c r="E37" i="7" l="1"/>
  <c r="E38" i="7" s="1"/>
  <c r="G37" i="7" l="1"/>
  <c r="H37" i="7" s="1"/>
  <c r="F37" i="7"/>
  <c r="F38" i="7"/>
  <c r="G38" i="7" l="1"/>
  <c r="H38" i="7" s="1"/>
  <c r="G46" i="8"/>
  <c r="L7" i="6" l="1"/>
  <c r="F7" i="6"/>
  <c r="H46" i="8" l="1"/>
  <c r="G44" i="8"/>
  <c r="H44" i="8" s="1"/>
  <c r="G43" i="8"/>
  <c r="H43" i="8" s="1"/>
  <c r="G42" i="8"/>
  <c r="H42" i="8" s="1"/>
  <c r="G41" i="8"/>
  <c r="H41" i="8" s="1"/>
  <c r="G40" i="8"/>
  <c r="H40" i="8" s="1"/>
  <c r="G39" i="8"/>
  <c r="H39" i="8" s="1"/>
  <c r="G38" i="8"/>
  <c r="H38" i="8" s="1"/>
  <c r="F37" i="8"/>
  <c r="G35" i="8"/>
  <c r="H35" i="8" s="1"/>
  <c r="G34" i="8"/>
  <c r="H34" i="8" s="1"/>
  <c r="G33" i="8"/>
  <c r="H33" i="8" s="1"/>
  <c r="G32" i="8"/>
  <c r="H32" i="8" s="1"/>
  <c r="G31" i="8"/>
  <c r="H31" i="8" s="1"/>
  <c r="G30" i="8"/>
  <c r="H30" i="8" s="1"/>
  <c r="G29" i="8"/>
  <c r="H29" i="8" s="1"/>
  <c r="L28" i="8"/>
  <c r="G26" i="8"/>
  <c r="H26" i="8" s="1"/>
  <c r="G25" i="8"/>
  <c r="H25" i="8" s="1"/>
  <c r="G24" i="8"/>
  <c r="H24" i="8" s="1"/>
  <c r="G23" i="8"/>
  <c r="H23" i="8" s="1"/>
  <c r="G22" i="8"/>
  <c r="H22" i="8" s="1"/>
  <c r="G21" i="8"/>
  <c r="H21" i="8" s="1"/>
  <c r="G20" i="8"/>
  <c r="H20" i="8" s="1"/>
  <c r="G19" i="8"/>
  <c r="H19" i="8" s="1"/>
  <c r="G18" i="8"/>
  <c r="H18" i="8" s="1"/>
  <c r="G17" i="8"/>
  <c r="H17" i="8" s="1"/>
  <c r="G16" i="8"/>
  <c r="H16" i="8" s="1"/>
  <c r="G15" i="8"/>
  <c r="H15" i="8" s="1"/>
  <c r="G14" i="8"/>
  <c r="H14" i="8" s="1"/>
  <c r="G13" i="8"/>
  <c r="H13" i="8" s="1"/>
  <c r="G12" i="8"/>
  <c r="H12" i="8" s="1"/>
  <c r="G11" i="8"/>
  <c r="H11" i="8" s="1"/>
  <c r="G10" i="8"/>
  <c r="H10" i="8" s="1"/>
  <c r="G9" i="8"/>
  <c r="H9" i="8" s="1"/>
  <c r="H8" i="8"/>
  <c r="L7" i="8"/>
  <c r="F7" i="8"/>
  <c r="G46" i="6"/>
  <c r="H46" i="6" s="1"/>
  <c r="F37" i="6"/>
  <c r="G30" i="6"/>
  <c r="H30" i="6" s="1"/>
  <c r="G31" i="6"/>
  <c r="H31" i="6" s="1"/>
  <c r="G32" i="6"/>
  <c r="H32" i="6" s="1"/>
  <c r="G33" i="6"/>
  <c r="H33" i="6" s="1"/>
  <c r="G34" i="6"/>
  <c r="H34" i="6" s="1"/>
  <c r="G35" i="6"/>
  <c r="H35" i="6" s="1"/>
  <c r="G29" i="6"/>
  <c r="H29" i="6" s="1"/>
  <c r="G9" i="6"/>
  <c r="H9" i="6" s="1"/>
  <c r="G10" i="6"/>
  <c r="H10" i="6" s="1"/>
  <c r="G11" i="6"/>
  <c r="H11" i="6" s="1"/>
  <c r="G12" i="6"/>
  <c r="H12" i="6" s="1"/>
  <c r="G13" i="6"/>
  <c r="H13" i="6" s="1"/>
  <c r="G26" i="6"/>
  <c r="H26" i="6" s="1"/>
  <c r="G14" i="6"/>
  <c r="H14" i="6" s="1"/>
  <c r="G15" i="6"/>
  <c r="H15" i="6" s="1"/>
  <c r="G16" i="6"/>
  <c r="H16" i="6" s="1"/>
  <c r="G17" i="6"/>
  <c r="H17" i="6" s="1"/>
  <c r="G18" i="6"/>
  <c r="H18" i="6" s="1"/>
  <c r="G19" i="6"/>
  <c r="H19" i="6" s="1"/>
  <c r="G20" i="6"/>
  <c r="H20" i="6" s="1"/>
  <c r="G21" i="6"/>
  <c r="H21" i="6" s="1"/>
  <c r="G22" i="6"/>
  <c r="H22" i="6" s="1"/>
  <c r="G23" i="6"/>
  <c r="H23" i="6" s="1"/>
  <c r="G24" i="6"/>
  <c r="H24" i="6" s="1"/>
  <c r="G25" i="6"/>
  <c r="H25" i="6" s="1"/>
  <c r="G8" i="6"/>
  <c r="H8" i="6" s="1"/>
  <c r="L28" i="6"/>
  <c r="F28" i="6"/>
  <c r="L44" i="6" l="1"/>
  <c r="L37" i="6"/>
  <c r="L41" i="8"/>
  <c r="L33" i="6"/>
  <c r="L29" i="6"/>
  <c r="L29" i="8"/>
  <c r="L31" i="8"/>
  <c r="L30" i="8"/>
  <c r="L34" i="8"/>
  <c r="L35" i="8"/>
  <c r="L32" i="8"/>
  <c r="L33" i="8"/>
  <c r="F8" i="8"/>
  <c r="F16" i="8"/>
  <c r="F24" i="8"/>
  <c r="F9" i="8"/>
  <c r="F17" i="8"/>
  <c r="F25" i="8"/>
  <c r="F21" i="8"/>
  <c r="F14" i="8"/>
  <c r="F10" i="8"/>
  <c r="F18" i="8"/>
  <c r="F26" i="8"/>
  <c r="F12" i="8"/>
  <c r="F23" i="8"/>
  <c r="F11" i="8"/>
  <c r="F19" i="8"/>
  <c r="F20" i="8"/>
  <c r="F22" i="8"/>
  <c r="F15" i="8"/>
  <c r="F13" i="8"/>
  <c r="F29" i="8"/>
  <c r="F34" i="8"/>
  <c r="F30" i="8"/>
  <c r="F35" i="8"/>
  <c r="F31" i="8"/>
  <c r="F33" i="8"/>
  <c r="F32" i="8"/>
  <c r="L42" i="8"/>
  <c r="L44" i="8"/>
  <c r="L39" i="8"/>
  <c r="G37" i="8"/>
  <c r="H37" i="8" s="1"/>
  <c r="F39" i="8"/>
  <c r="F40" i="8"/>
  <c r="F44" i="8"/>
  <c r="F41" i="8"/>
  <c r="F38" i="8"/>
  <c r="F42" i="8"/>
  <c r="F43" i="8"/>
  <c r="L23" i="8"/>
  <c r="G7" i="8"/>
  <c r="H7" i="8" s="1"/>
  <c r="L8" i="8"/>
  <c r="L10" i="8"/>
  <c r="L12" i="8"/>
  <c r="L14" i="8"/>
  <c r="L16" i="8"/>
  <c r="L18" i="8"/>
  <c r="L20" i="8"/>
  <c r="L22" i="8"/>
  <c r="L24" i="8"/>
  <c r="L26" i="8"/>
  <c r="L43" i="8"/>
  <c r="L17" i="8"/>
  <c r="G28" i="8"/>
  <c r="H28" i="8" s="1"/>
  <c r="L38" i="8"/>
  <c r="L9" i="8"/>
  <c r="L11" i="8"/>
  <c r="L13" i="8"/>
  <c r="L15" i="8"/>
  <c r="L19" i="8"/>
  <c r="L21" i="8"/>
  <c r="L25" i="8"/>
  <c r="L40" i="8"/>
  <c r="L32" i="6"/>
  <c r="L31" i="6"/>
  <c r="L30" i="6"/>
  <c r="G37" i="6"/>
  <c r="H37" i="6" s="1"/>
  <c r="L43" i="6"/>
  <c r="L42" i="6"/>
  <c r="L41" i="6"/>
  <c r="L40" i="6"/>
  <c r="L39" i="6"/>
  <c r="L38" i="6"/>
  <c r="L35" i="6"/>
  <c r="L34" i="6"/>
  <c r="F34" i="6"/>
  <c r="F33" i="6"/>
  <c r="F32" i="6"/>
  <c r="F31" i="6"/>
  <c r="F30" i="6"/>
  <c r="F29" i="6"/>
  <c r="H28" i="6"/>
  <c r="L26" i="6" l="1"/>
  <c r="L21" i="6"/>
  <c r="L14" i="6"/>
  <c r="L22" i="6"/>
  <c r="L15" i="6"/>
  <c r="L23" i="6"/>
  <c r="L9" i="6"/>
  <c r="L16" i="6"/>
  <c r="L24" i="6"/>
  <c r="L10" i="6"/>
  <c r="L17" i="6"/>
  <c r="L25" i="6"/>
  <c r="L11" i="6"/>
  <c r="L18" i="6"/>
  <c r="L8" i="6"/>
  <c r="L12" i="6"/>
  <c r="L19" i="6"/>
  <c r="L13" i="6"/>
  <c r="L20" i="6"/>
  <c r="F10" i="6"/>
  <c r="F17" i="6"/>
  <c r="F25" i="6"/>
  <c r="F11" i="6"/>
  <c r="F18" i="6"/>
  <c r="F8" i="6"/>
  <c r="F12" i="6"/>
  <c r="F19" i="6"/>
  <c r="F13" i="6"/>
  <c r="F20" i="6"/>
  <c r="F26" i="6"/>
  <c r="F21" i="6"/>
  <c r="F22" i="6"/>
  <c r="F15" i="6"/>
  <c r="F23" i="6"/>
  <c r="F9" i="6"/>
  <c r="F24" i="6"/>
  <c r="F14" i="6"/>
  <c r="F16" i="6"/>
  <c r="G7" i="6"/>
  <c r="H7" i="6" s="1"/>
  <c r="G10" i="2" l="1"/>
  <c r="G17" i="5" l="1"/>
  <c r="H17" i="5" s="1"/>
  <c r="C76" i="7" l="1"/>
  <c r="C77" i="7" s="1"/>
  <c r="F77" i="7" l="1"/>
  <c r="F76" i="7"/>
  <c r="G61" i="7" l="1"/>
  <c r="H61" i="7" s="1"/>
  <c r="G62" i="7"/>
  <c r="G35" i="5" l="1"/>
  <c r="H35" i="5" s="1"/>
  <c r="H8" i="5"/>
  <c r="G9" i="5"/>
  <c r="H9" i="5" s="1"/>
  <c r="G12" i="5"/>
  <c r="H12" i="5" s="1"/>
  <c r="G13" i="5"/>
  <c r="H13" i="5" s="1"/>
  <c r="G14" i="5"/>
  <c r="H14" i="5" s="1"/>
  <c r="G15" i="5"/>
  <c r="H15" i="5" s="1"/>
  <c r="G16" i="5"/>
  <c r="H16" i="5" s="1"/>
  <c r="G20" i="5"/>
  <c r="H20" i="5" s="1"/>
  <c r="G21" i="5"/>
  <c r="H21" i="5" s="1"/>
  <c r="G23" i="5"/>
  <c r="H23" i="5" s="1"/>
  <c r="G26" i="5"/>
  <c r="H26" i="5" s="1"/>
  <c r="G27" i="5"/>
  <c r="H27" i="5" s="1"/>
  <c r="G28" i="5"/>
  <c r="H28" i="5" s="1"/>
  <c r="G29" i="5"/>
  <c r="H29" i="5" s="1"/>
  <c r="G30" i="5"/>
  <c r="H30" i="5" s="1"/>
  <c r="G31" i="5"/>
  <c r="H31" i="5" s="1"/>
  <c r="G32" i="5"/>
  <c r="H32" i="5" s="1"/>
  <c r="G33" i="5"/>
  <c r="H33" i="5" s="1"/>
  <c r="G37" i="5"/>
  <c r="H37" i="5" s="1"/>
  <c r="D36" i="5" l="1"/>
  <c r="E36" i="5"/>
  <c r="I20" i="5"/>
  <c r="G11" i="5"/>
  <c r="H11" i="5" s="1"/>
  <c r="G7" i="5"/>
  <c r="H7" i="5" s="1"/>
  <c r="G19" i="5"/>
  <c r="H19" i="5" s="1"/>
  <c r="G25" i="5"/>
  <c r="H25" i="5" s="1"/>
  <c r="F11" i="5" l="1"/>
  <c r="L11" i="5"/>
  <c r="G36" i="5"/>
  <c r="H36" i="5" s="1"/>
  <c r="G5" i="5" l="1"/>
  <c r="H5" i="5" s="1"/>
  <c r="F36" i="5"/>
  <c r="L35" i="5"/>
  <c r="L20" i="5"/>
  <c r="L5" i="5"/>
  <c r="L27" i="5"/>
  <c r="L19" i="5"/>
  <c r="L28" i="5"/>
  <c r="L29" i="5"/>
  <c r="L14" i="5"/>
  <c r="L30" i="5"/>
  <c r="L15" i="5"/>
  <c r="L31" i="5"/>
  <c r="L16" i="5"/>
  <c r="L32" i="5"/>
  <c r="L17" i="5"/>
  <c r="L33" i="5"/>
  <c r="L12" i="5"/>
  <c r="L26" i="5"/>
  <c r="L25" i="5"/>
  <c r="L9" i="5"/>
  <c r="L8" i="5"/>
  <c r="L21" i="5"/>
  <c r="L7" i="5"/>
  <c r="L13" i="5"/>
  <c r="L36" i="5"/>
  <c r="F27" i="5"/>
  <c r="F19" i="5"/>
  <c r="F28" i="5"/>
  <c r="F13" i="5"/>
  <c r="F5" i="5"/>
  <c r="F29" i="5"/>
  <c r="F14" i="5"/>
  <c r="F7" i="5"/>
  <c r="F30" i="5"/>
  <c r="F15" i="5"/>
  <c r="F31" i="5"/>
  <c r="F16" i="5"/>
  <c r="F32" i="5"/>
  <c r="F33" i="5"/>
  <c r="F26" i="5"/>
  <c r="F25" i="5"/>
  <c r="F23" i="5"/>
  <c r="F37" i="5"/>
  <c r="J76" i="7" l="1"/>
  <c r="J77" i="7" s="1"/>
  <c r="G75" i="7"/>
  <c r="H75" i="7" s="1"/>
  <c r="G74" i="7"/>
  <c r="H74" i="7" s="1"/>
  <c r="G73" i="7"/>
  <c r="H73" i="7" s="1"/>
  <c r="G72" i="7"/>
  <c r="H72" i="7" s="1"/>
  <c r="G71" i="7"/>
  <c r="H71" i="7" s="1"/>
  <c r="G70" i="7"/>
  <c r="H70" i="7" s="1"/>
  <c r="G69" i="7"/>
  <c r="H69" i="7" s="1"/>
  <c r="G68" i="7"/>
  <c r="H68" i="7" s="1"/>
  <c r="G67" i="7"/>
  <c r="H67" i="7" s="1"/>
  <c r="G66" i="7"/>
  <c r="H66" i="7" s="1"/>
  <c r="G65" i="7"/>
  <c r="H65" i="7" s="1"/>
  <c r="G64" i="7"/>
  <c r="H64" i="7" s="1"/>
  <c r="G63" i="7"/>
  <c r="H63" i="7" s="1"/>
  <c r="H62" i="7"/>
  <c r="G60" i="7"/>
  <c r="H60" i="7" s="1"/>
  <c r="G59" i="7"/>
  <c r="H59" i="7" s="1"/>
  <c r="G58" i="7"/>
  <c r="H58" i="7" s="1"/>
  <c r="G57" i="7"/>
  <c r="H57" i="7" s="1"/>
  <c r="G56" i="7"/>
  <c r="H56" i="7" s="1"/>
  <c r="G55" i="7"/>
  <c r="H55" i="7" s="1"/>
  <c r="G54" i="7"/>
  <c r="H54" i="7" s="1"/>
  <c r="G53" i="7"/>
  <c r="H53" i="7" s="1"/>
  <c r="G52" i="7"/>
  <c r="H52" i="7" s="1"/>
  <c r="G51" i="7"/>
  <c r="H51" i="7" s="1"/>
  <c r="G50" i="7"/>
  <c r="H50" i="7" s="1"/>
  <c r="G49" i="7"/>
  <c r="H49" i="7" s="1"/>
  <c r="G48" i="7"/>
  <c r="H48" i="7" s="1"/>
  <c r="G47" i="7"/>
  <c r="H47" i="7" s="1"/>
  <c r="G46" i="7"/>
  <c r="H46" i="7" s="1"/>
  <c r="J37" i="7"/>
  <c r="J38" i="7" s="1"/>
  <c r="K37" i="7"/>
  <c r="L77" i="7" l="1"/>
  <c r="L76" i="7"/>
  <c r="K38" i="7"/>
  <c r="L38" i="7" s="1"/>
  <c r="L37" i="7"/>
  <c r="G77" i="7"/>
  <c r="H77" i="7" s="1"/>
  <c r="G76" i="7"/>
  <c r="H76" i="7" s="1"/>
  <c r="H7" i="7"/>
</calcChain>
</file>

<file path=xl/sharedStrings.xml><?xml version="1.0" encoding="utf-8"?>
<sst xmlns="http://schemas.openxmlformats.org/spreadsheetml/2006/main" count="370" uniqueCount="187">
  <si>
    <t>Annual Change (%)</t>
  </si>
  <si>
    <t>Country</t>
  </si>
  <si>
    <t xml:space="preserve">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</si>
  <si>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</si>
  <si>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</si>
  <si>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</si>
  <si>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</si>
  <si>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</si>
  <si>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</si>
  <si>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</si>
  <si>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</si>
  <si>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</si>
  <si>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</si>
  <si>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</si>
  <si>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</si>
  <si>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</si>
  <si>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</si>
  <si>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</si>
  <si>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</si>
  <si>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</si>
  <si>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</si>
  <si>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</si>
  <si>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</si>
  <si>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</si>
  <si>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</si>
  <si>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</si>
  <si>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</si>
  <si>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</si>
  <si>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</si>
  <si>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</si>
  <si>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</si>
  <si>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</si>
  <si>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</si>
  <si>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Other Countries</t>
  </si>
  <si>
    <t>Total Exports</t>
  </si>
  <si>
    <t>PERIOD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</si>
  <si>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</si>
  <si>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</si>
  <si>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</si>
  <si>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</si>
  <si>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</si>
  <si>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</si>
  <si>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</si>
  <si>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</si>
  <si>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</si>
  <si>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</si>
  <si>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</si>
  <si>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</si>
  <si>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</si>
  <si>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</si>
  <si>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</si>
  <si>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</si>
  <si>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MANUFACTURING </t>
  </si>
  <si>
    <t xml:space="preserve"> AGRICULTURE </t>
  </si>
  <si>
    <t xml:space="preserve"> MINING</t>
  </si>
  <si>
    <t>Others</t>
  </si>
  <si>
    <t>Total Imports</t>
  </si>
  <si>
    <t>Electrical &amp; Electronic  Products (E&amp;E)</t>
  </si>
  <si>
    <t>Petroleum Products</t>
  </si>
  <si>
    <t>Transport Equipment</t>
  </si>
  <si>
    <t>Manufacture Of Metal</t>
  </si>
  <si>
    <t>Processed Food</t>
  </si>
  <si>
    <t>Optical &amp; Scientific Equipment</t>
  </si>
  <si>
    <t>Other Manufactures</t>
  </si>
  <si>
    <t>Manufacture Of Plastics</t>
  </si>
  <si>
    <t>Paper &amp; Pulp Products</t>
  </si>
  <si>
    <t>Rubber Products</t>
  </si>
  <si>
    <t>Non-Metallic Mineral Products</t>
  </si>
  <si>
    <t>Palm Oil-Based Manufactured Products</t>
  </si>
  <si>
    <t>Wood Products</t>
  </si>
  <si>
    <t>Jewellery</t>
  </si>
  <si>
    <t>Beverages &amp; Tobacco</t>
  </si>
  <si>
    <t>Natural Rubber</t>
  </si>
  <si>
    <t>Seafood, fresh, chilled or frozen</t>
  </si>
  <si>
    <t>Other Vegetables Oil</t>
  </si>
  <si>
    <t>Sawn Timber &amp; Moulding</t>
  </si>
  <si>
    <t>Sawlog</t>
  </si>
  <si>
    <t>Crude Petroleum</t>
  </si>
  <si>
    <t>Other Mining</t>
  </si>
  <si>
    <t>Liquefied Natural Gas (LNG)</t>
  </si>
  <si>
    <t>Tin</t>
  </si>
  <si>
    <t>BEC Category</t>
  </si>
  <si>
    <t>Goods n.e.s.</t>
  </si>
  <si>
    <t>Capital good (except transport equipment)</t>
  </si>
  <si>
    <t>Transport equipment, industrial</t>
  </si>
  <si>
    <t>Durables</t>
  </si>
  <si>
    <t>Food &amp; beverages, primary, mainly for household consumption</t>
  </si>
  <si>
    <t>Food &amp; beverages, process, mainly for household consumption</t>
  </si>
  <si>
    <t>Non-durables</t>
  </si>
  <si>
    <t>Semi-durables</t>
  </si>
  <si>
    <t>Transport equipment, non-industrial</t>
  </si>
  <si>
    <t>Fuel &amp; lubricants, processed motor spirit</t>
  </si>
  <si>
    <t>Transport equipment, passenger motor cars</t>
  </si>
  <si>
    <t>Food &amp; beverages, primary, mainly for industries</t>
  </si>
  <si>
    <t>Food &amp; beverages, processed, mainly for industries</t>
  </si>
  <si>
    <t>Fuel &amp; lubricants, primary</t>
  </si>
  <si>
    <t>Fuel &amp; lubricants, processed, other</t>
  </si>
  <si>
    <t>Industrial supplies, n.e.s. primary</t>
  </si>
  <si>
    <t>Industrial supplies, n.e.s. processed</t>
  </si>
  <si>
    <t>Parts and accessories of capital goods (except transport equipment)</t>
  </si>
  <si>
    <t>Parts and accessories of transport equipment</t>
  </si>
  <si>
    <t>Exports</t>
  </si>
  <si>
    <t>Domestic Exports</t>
  </si>
  <si>
    <t>Imports</t>
  </si>
  <si>
    <t>Total Trade</t>
  </si>
  <si>
    <t>Balance of Trade</t>
  </si>
  <si>
    <t>Annual Change</t>
  </si>
  <si>
    <t>Top 30 Country</t>
  </si>
  <si>
    <t>Re-exports</t>
  </si>
  <si>
    <t>Gross Imports</t>
  </si>
  <si>
    <t>Retain Imports</t>
  </si>
  <si>
    <t>Transaction Below RM5,000</t>
  </si>
  <si>
    <t>Intermediate Goods</t>
  </si>
  <si>
    <t>Dual Use Goods</t>
  </si>
  <si>
    <t>Consumption Goods</t>
  </si>
  <si>
    <t>Capital Goods</t>
  </si>
  <si>
    <t>Share
 (%)</t>
  </si>
  <si>
    <t>2020</t>
  </si>
  <si>
    <t>2021</t>
  </si>
  <si>
    <t>Rank</t>
  </si>
  <si>
    <t>Value RM million</t>
  </si>
  <si>
    <t>Value RM million (FOB)</t>
  </si>
  <si>
    <t>Value RM million (CIF)</t>
  </si>
  <si>
    <t>Val RM million (CIF)</t>
  </si>
  <si>
    <t>Table II: Exports by Country Destination</t>
  </si>
  <si>
    <t>Table III: Imports by Country of Origin</t>
  </si>
  <si>
    <t>Table  I : Exports, Domestic Exports, Imports, Total Trade And Balance of Trade</t>
  </si>
  <si>
    <t xml:space="preserve">Table IV: Exports by Sector and Sub-sector </t>
  </si>
  <si>
    <t>Table V: Imports by Sector and Sub-sector</t>
  </si>
  <si>
    <t>Val RM million (FOB)</t>
  </si>
  <si>
    <t>Sector and Sub-sector</t>
  </si>
  <si>
    <t>Table VI: Imports by End Use &amp; Broad Economic Categories (BEC) Classification</t>
  </si>
  <si>
    <t>2022</t>
  </si>
  <si>
    <t>Other Agricultures</t>
  </si>
  <si>
    <t>Metalliferous Ores and Metal Scrap</t>
  </si>
  <si>
    <t>Other Agriculture</t>
  </si>
  <si>
    <t>Crude Fertilizers And Crude Minerals</t>
  </si>
  <si>
    <t>Singapore</t>
  </si>
  <si>
    <t>China</t>
  </si>
  <si>
    <t>United States</t>
  </si>
  <si>
    <t>Hong Kong</t>
  </si>
  <si>
    <t>Japan</t>
  </si>
  <si>
    <t>Thailand</t>
  </si>
  <si>
    <t>Korea, Republic Of</t>
  </si>
  <si>
    <t>Australia</t>
  </si>
  <si>
    <t>Indonesia</t>
  </si>
  <si>
    <t>Viet Nam</t>
  </si>
  <si>
    <t>India</t>
  </si>
  <si>
    <t>Taiwan, Province Of China</t>
  </si>
  <si>
    <t>Philippines</t>
  </si>
  <si>
    <t>Mexico</t>
  </si>
  <si>
    <t>Turkiye</t>
  </si>
  <si>
    <t>United Arab Emirates</t>
  </si>
  <si>
    <t>Bangladesh</t>
  </si>
  <si>
    <t>United Kingdom</t>
  </si>
  <si>
    <t>New Zealand</t>
  </si>
  <si>
    <t>Saudi Arabia</t>
  </si>
  <si>
    <t>Brunei Darussalam</t>
  </si>
  <si>
    <t>Brazil</t>
  </si>
  <si>
    <t>Canada</t>
  </si>
  <si>
    <t>Pakistan</t>
  </si>
  <si>
    <t>Switzerland</t>
  </si>
  <si>
    <t>Kenya</t>
  </si>
  <si>
    <t>Russian Federation</t>
  </si>
  <si>
    <t>Argentina</t>
  </si>
  <si>
    <t>Cote D'Ivoire</t>
  </si>
  <si>
    <t>Cameroon</t>
  </si>
  <si>
    <t>Chemical And Chemical Products (Exclude Plastics In Non-Primary Forms)</t>
  </si>
  <si>
    <t>Machinery, Equipment And Parts</t>
  </si>
  <si>
    <t>Iron And Steel Products</t>
  </si>
  <si>
    <t>Textiles,  Apparels And Footwear</t>
  </si>
  <si>
    <t>Palm Oil and Palm-Based Products</t>
  </si>
  <si>
    <t>Condensates and other petroleum oil</t>
  </si>
  <si>
    <t>Nigeria</t>
  </si>
  <si>
    <t>EU</t>
  </si>
  <si>
    <t>Egypt</t>
  </si>
  <si>
    <t>Dec
2024</t>
  </si>
  <si>
    <t>2024 (JAN-JAN)</t>
  </si>
  <si>
    <t>2025 (JAN-JAN)</t>
  </si>
  <si>
    <t>Jan
2024</t>
  </si>
  <si>
    <t>Jan
2025</t>
  </si>
  <si>
    <t>Jan-Jan
2024</t>
  </si>
  <si>
    <t>Jan-Jan
2025</t>
  </si>
  <si>
    <t>Cambodia</t>
  </si>
  <si>
    <t>Myanmar</t>
  </si>
  <si>
    <t>Ecuador</t>
  </si>
  <si>
    <t>Iraq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</si>
</sst>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_-;\-* #,##0_-;_-* &quot;-&quot;??_-;_-@_-"/>
    <numFmt numFmtId="168" formatCode="_-* #,##0.0_-;\-* #,##0.0_-;_-* &quot;-&quot;??_-;_-@_-"/>
    <numFmt numFmtId="169" formatCode="_(* #,##0.0_);_(* \(#,##0.0\);_(* &quot;-&quot;_);_(@_)"/>
    <numFmt numFmtId="170" formatCode="_(* #,##0.0_);_(* \(#,##0.0\);_(* &quot;-&quot;??_);_(@_)"/>
    <numFmt numFmtId="171" formatCode="0.0%"/>
    <numFmt numFmtId="172" formatCode="_(* #,##0_);_(* \(#,##0\);_(* &quot;-&quot;??_);_(@_)"/>
    <numFmt numFmtId="173" formatCode="0.00_)"/>
    <numFmt numFmtId="174" formatCode="#,##0.0_);\(#,##0.0\)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9"/>
      <color indexed="8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6"/>
      <name val="Helv"/>
    </font>
    <font>
      <sz val="12"/>
      <name val="Helv"/>
    </font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BC7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9" fillId="0" borderId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" fillId="12" borderId="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23" fillId="0" borderId="0"/>
    <xf numFmtId="0" fontId="21" fillId="0" borderId="0"/>
    <xf numFmtId="0" fontId="1" fillId="0" borderId="0"/>
    <xf numFmtId="0" fontId="1" fillId="0" borderId="0"/>
    <xf numFmtId="174" fontId="24" fillId="0" borderId="0"/>
    <xf numFmtId="0" fontId="2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8" borderId="0" applyNumberFormat="0" applyBorder="0" applyAlignment="0" applyProtection="0"/>
    <xf numFmtId="0" fontId="32" fillId="9" borderId="5" applyNumberFormat="0" applyAlignment="0" applyProtection="0"/>
    <xf numFmtId="0" fontId="33" fillId="10" borderId="6" applyNumberFormat="0" applyAlignment="0" applyProtection="0"/>
    <xf numFmtId="0" fontId="34" fillId="10" borderId="5" applyNumberFormat="0" applyAlignment="0" applyProtection="0"/>
    <xf numFmtId="0" fontId="35" fillId="0" borderId="7" applyNumberFormat="0" applyFill="0" applyAlignment="0" applyProtection="0"/>
    <xf numFmtId="0" fontId="36" fillId="11" borderId="8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52">
    <xf numFmtId="0" fontId="0" fillId="0" borderId="0" xfId="0"/>
    <xf numFmtId="0" fontId="2" fillId="0" borderId="0" xfId="0" applyFont="1"/>
    <xf numFmtId="0" fontId="5" fillId="0" borderId="0" xfId="2" applyFont="1"/>
    <xf numFmtId="0" fontId="6" fillId="0" borderId="0" xfId="2" applyFont="1"/>
    <xf numFmtId="0" fontId="7" fillId="2" borderId="0" xfId="2" applyFont="1" applyFill="1"/>
    <xf numFmtId="0" fontId="8" fillId="2" borderId="0" xfId="2" applyFont="1" applyFill="1"/>
    <xf numFmtId="0" fontId="8" fillId="2" borderId="0" xfId="2" applyFont="1" applyFill="1" applyAlignment="1">
      <alignment horizont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8" fillId="2" borderId="1" xfId="2" applyFont="1" applyFill="1" applyBorder="1" applyAlignment="1">
      <alignment horizontal="right" vertical="center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right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43" fontId="8" fillId="2" borderId="0" xfId="1" applyFont="1" applyFill="1" applyBorder="1" applyAlignment="1">
      <alignment horizontal="center"/>
    </xf>
    <xf numFmtId="0" fontId="8" fillId="2" borderId="0" xfId="7" applyFont="1" applyFill="1" applyAlignment="1">
      <alignment vertical="center"/>
    </xf>
    <xf numFmtId="0" fontId="8" fillId="2" borderId="0" xfId="7" applyFont="1" applyFill="1" applyAlignment="1">
      <alignment horizontal="center" vertical="center"/>
    </xf>
    <xf numFmtId="0" fontId="8" fillId="2" borderId="0" xfId="7" quotePrefix="1" applyFont="1" applyFill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8" fillId="0" borderId="0" xfId="0" applyFont="1"/>
    <xf numFmtId="167" fontId="6" fillId="0" borderId="0" xfId="1" applyNumberFormat="1" applyFont="1" applyFill="1" applyBorder="1"/>
    <xf numFmtId="167" fontId="8" fillId="2" borderId="0" xfId="1" applyNumberFormat="1" applyFont="1" applyFill="1" applyBorder="1" applyAlignment="1">
      <alignment horizontal="center"/>
    </xf>
    <xf numFmtId="167" fontId="8" fillId="2" borderId="1" xfId="1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0" fontId="8" fillId="2" borderId="0" xfId="0" applyFont="1" applyFill="1" applyAlignment="1">
      <alignment horizontal="center" vertical="center"/>
    </xf>
    <xf numFmtId="0" fontId="16" fillId="2" borderId="0" xfId="0" applyFont="1" applyFill="1"/>
    <xf numFmtId="0" fontId="17" fillId="2" borderId="0" xfId="0" applyFont="1" applyFill="1"/>
    <xf numFmtId="167" fontId="15" fillId="0" borderId="0" xfId="0" applyNumberFormat="1" applyFont="1"/>
    <xf numFmtId="0" fontId="3" fillId="4" borderId="0" xfId="0" applyFont="1" applyFill="1" applyAlignment="1">
      <alignment horizontal="left"/>
    </xf>
    <xf numFmtId="167" fontId="3" fillId="4" borderId="0" xfId="1" applyNumberFormat="1" applyFont="1" applyFill="1" applyBorder="1"/>
    <xf numFmtId="0" fontId="3" fillId="4" borderId="0" xfId="0" applyFont="1" applyFill="1"/>
    <xf numFmtId="0" fontId="13" fillId="4" borderId="0" xfId="0" applyFont="1" applyFill="1"/>
    <xf numFmtId="167" fontId="18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/>
    <xf numFmtId="168" fontId="19" fillId="5" borderId="0" xfId="1" applyNumberFormat="1" applyFont="1" applyFill="1" applyBorder="1" applyAlignment="1"/>
    <xf numFmtId="170" fontId="19" fillId="5" borderId="0" xfId="1" applyNumberFormat="1" applyFont="1" applyFill="1" applyBorder="1" applyAlignment="1"/>
    <xf numFmtId="0" fontId="2" fillId="3" borderId="0" xfId="0" applyFont="1" applyFill="1"/>
    <xf numFmtId="0" fontId="2" fillId="3" borderId="0" xfId="0" applyFont="1" applyFill="1" applyAlignment="1">
      <alignment wrapText="1"/>
    </xf>
    <xf numFmtId="167" fontId="2" fillId="3" borderId="0" xfId="1" applyNumberFormat="1" applyFont="1" applyFill="1" applyBorder="1" applyAlignment="1"/>
    <xf numFmtId="168" fontId="2" fillId="3" borderId="0" xfId="1" applyNumberFormat="1" applyFont="1" applyFill="1" applyBorder="1" applyAlignment="1"/>
    <xf numFmtId="170" fontId="2" fillId="3" borderId="0" xfId="1" applyNumberFormat="1" applyFont="1" applyFill="1" applyBorder="1" applyAlignment="1"/>
    <xf numFmtId="172" fontId="2" fillId="3" borderId="0" xfId="1" applyNumberFormat="1" applyFont="1" applyFill="1" applyBorder="1" applyAlignment="1"/>
    <xf numFmtId="172" fontId="19" fillId="5" borderId="0" xfId="1" applyNumberFormat="1" applyFont="1" applyFill="1" applyBorder="1" applyAlignment="1"/>
    <xf numFmtId="0" fontId="19" fillId="4" borderId="0" xfId="0" applyFont="1" applyFill="1" applyAlignment="1">
      <alignment horizontal="left"/>
    </xf>
    <xf numFmtId="0" fontId="19" fillId="4" borderId="0" xfId="0" applyFont="1" applyFill="1"/>
    <xf numFmtId="167" fontId="19" fillId="4" borderId="0" xfId="1" applyNumberFormat="1" applyFont="1" applyFill="1" applyBorder="1" applyAlignment="1"/>
    <xf numFmtId="168" fontId="19" fillId="4" borderId="0" xfId="1" applyNumberFormat="1" applyFont="1" applyFill="1" applyBorder="1" applyAlignment="1"/>
    <xf numFmtId="170" fontId="19" fillId="4" borderId="0" xfId="1" applyNumberFormat="1" applyFont="1" applyFill="1" applyBorder="1" applyAlignment="1"/>
    <xf numFmtId="167" fontId="16" fillId="0" borderId="0" xfId="0" applyNumberFormat="1" applyFont="1"/>
    <xf numFmtId="171" fontId="16" fillId="0" borderId="0" xfId="6" applyNumberFormat="1" applyFont="1" applyBorder="1"/>
    <xf numFmtId="167" fontId="18" fillId="0" borderId="0" xfId="1" applyNumberFormat="1" applyFont="1" applyBorder="1"/>
    <xf numFmtId="167" fontId="2" fillId="3" borderId="0" xfId="1" applyNumberFormat="1" applyFont="1" applyFill="1" applyBorder="1"/>
    <xf numFmtId="168" fontId="2" fillId="3" borderId="0" xfId="1" applyNumberFormat="1" applyFont="1" applyFill="1" applyBorder="1"/>
    <xf numFmtId="169" fontId="2" fillId="3" borderId="0" xfId="0" applyNumberFormat="1" applyFont="1" applyFill="1"/>
    <xf numFmtId="170" fontId="2" fillId="3" borderId="0" xfId="1" applyNumberFormat="1" applyFont="1" applyFill="1" applyBorder="1"/>
    <xf numFmtId="167" fontId="18" fillId="5" borderId="0" xfId="1" applyNumberFormat="1" applyFont="1" applyFill="1" applyBorder="1"/>
    <xf numFmtId="167" fontId="19" fillId="5" borderId="0" xfId="1" applyNumberFormat="1" applyFont="1" applyFill="1" applyBorder="1"/>
    <xf numFmtId="168" fontId="19" fillId="5" borderId="0" xfId="1" applyNumberFormat="1" applyFont="1" applyFill="1" applyBorder="1"/>
    <xf numFmtId="169" fontId="19" fillId="5" borderId="0" xfId="0" applyNumberFormat="1" applyFont="1" applyFill="1"/>
    <xf numFmtId="170" fontId="19" fillId="5" borderId="0" xfId="1" applyNumberFormat="1" applyFont="1" applyFill="1" applyBorder="1"/>
    <xf numFmtId="167" fontId="13" fillId="4" borderId="0" xfId="1" applyNumberFormat="1" applyFont="1" applyFill="1" applyBorder="1"/>
    <xf numFmtId="170" fontId="13" fillId="4" borderId="0" xfId="1" applyNumberFormat="1" applyFont="1" applyFill="1" applyBorder="1"/>
    <xf numFmtId="169" fontId="13" fillId="4" borderId="0" xfId="0" applyNumberFormat="1" applyFont="1" applyFill="1"/>
    <xf numFmtId="168" fontId="13" fillId="4" borderId="0" xfId="1" applyNumberFormat="1" applyFont="1" applyFill="1" applyBorder="1"/>
    <xf numFmtId="0" fontId="2" fillId="3" borderId="0" xfId="7" quotePrefix="1" applyFont="1" applyFill="1" applyAlignment="1">
      <alignment horizontal="center"/>
    </xf>
    <xf numFmtId="0" fontId="8" fillId="4" borderId="0" xfId="0" quotePrefix="1" applyFont="1" applyFill="1" applyAlignment="1">
      <alignment horizontal="center"/>
    </xf>
    <xf numFmtId="169" fontId="13" fillId="4" borderId="0" xfId="1" applyNumberFormat="1" applyFont="1" applyFill="1" applyBorder="1"/>
    <xf numFmtId="0" fontId="8" fillId="2" borderId="0" xfId="9" applyFont="1" applyFill="1" applyAlignment="1">
      <alignment vertical="center"/>
    </xf>
    <xf numFmtId="0" fontId="8" fillId="2" borderId="0" xfId="9" applyFont="1" applyFill="1" applyAlignment="1">
      <alignment horizontal="center" vertical="center"/>
    </xf>
    <xf numFmtId="164" fontId="2" fillId="3" borderId="0" xfId="0" applyNumberFormat="1" applyFont="1" applyFill="1"/>
    <xf numFmtId="172" fontId="2" fillId="3" borderId="0" xfId="0" applyNumberFormat="1" applyFont="1" applyFill="1"/>
    <xf numFmtId="0" fontId="16" fillId="0" borderId="0" xfId="0" applyFont="1" applyAlignment="1">
      <alignment wrapText="1"/>
    </xf>
    <xf numFmtId="168" fontId="2" fillId="3" borderId="0" xfId="1" applyNumberFormat="1" applyFont="1" applyFill="1" applyBorder="1" applyAlignment="1">
      <alignment wrapText="1"/>
    </xf>
    <xf numFmtId="0" fontId="16" fillId="37" borderId="0" xfId="0" applyFont="1" applyFill="1"/>
    <xf numFmtId="164" fontId="13" fillId="4" borderId="0" xfId="1" applyNumberFormat="1" applyFont="1" applyFill="1" applyBorder="1"/>
    <xf numFmtId="0" fontId="2" fillId="3" borderId="0" xfId="0" applyFont="1" applyFill="1" applyAlignment="1">
      <alignment horizontal="left" wrapText="1"/>
    </xf>
    <xf numFmtId="0" fontId="8" fillId="38" borderId="0" xfId="0" quotePrefix="1" applyFont="1" applyFill="1" applyAlignment="1">
      <alignment horizontal="center"/>
    </xf>
    <xf numFmtId="0" fontId="13" fillId="38" borderId="0" xfId="0" applyFont="1" applyFill="1"/>
    <xf numFmtId="167" fontId="13" fillId="38" borderId="0" xfId="1" applyNumberFormat="1" applyFont="1" applyFill="1" applyBorder="1"/>
    <xf numFmtId="168" fontId="13" fillId="38" borderId="0" xfId="1" applyNumberFormat="1" applyFont="1" applyFill="1" applyBorder="1"/>
    <xf numFmtId="169" fontId="13" fillId="38" borderId="0" xfId="1" applyNumberFormat="1" applyFont="1" applyFill="1" applyBorder="1"/>
    <xf numFmtId="169" fontId="13" fillId="38" borderId="0" xfId="0" applyNumberFormat="1" applyFont="1" applyFill="1"/>
    <xf numFmtId="170" fontId="13" fillId="38" borderId="0" xfId="1" applyNumberFormat="1" applyFont="1" applyFill="1" applyBorder="1"/>
    <xf numFmtId="167" fontId="3" fillId="38" borderId="0" xfId="1" applyNumberFormat="1" applyFont="1" applyFill="1" applyBorder="1"/>
    <xf numFmtId="0" fontId="13" fillId="38" borderId="0" xfId="0" applyFont="1" applyFill="1" applyAlignment="1">
      <alignment horizontal="left"/>
    </xf>
    <xf numFmtId="167" fontId="13" fillId="38" borderId="0" xfId="1" applyNumberFormat="1" applyFont="1" applyFill="1" applyBorder="1" applyAlignment="1"/>
    <xf numFmtId="170" fontId="13" fillId="38" borderId="0" xfId="1" applyNumberFormat="1" applyFont="1" applyFill="1" applyBorder="1" applyAlignment="1"/>
    <xf numFmtId="168" fontId="13" fillId="38" borderId="0" xfId="1" applyNumberFormat="1" applyFont="1" applyFill="1" applyBorder="1" applyAlignment="1"/>
    <xf numFmtId="167" fontId="16" fillId="0" borderId="0" xfId="1" applyNumberFormat="1" applyFont="1"/>
    <xf numFmtId="0" fontId="14" fillId="3" borderId="0" xfId="0" applyFont="1" applyFill="1" applyAlignment="1">
      <alignment horizontal="left" vertical="center" readingOrder="1"/>
    </xf>
    <xf numFmtId="167" fontId="5" fillId="3" borderId="0" xfId="1" applyNumberFormat="1" applyFont="1" applyFill="1" applyBorder="1" applyAlignment="1">
      <alignment vertical="center"/>
    </xf>
    <xf numFmtId="0" fontId="5" fillId="3" borderId="0" xfId="2" applyFont="1" applyFill="1"/>
    <xf numFmtId="0" fontId="5" fillId="3" borderId="0" xfId="2" applyFont="1" applyFill="1" applyAlignment="1">
      <alignment vertical="center"/>
    </xf>
    <xf numFmtId="0" fontId="11" fillId="3" borderId="0" xfId="3" applyFont="1" applyFill="1" applyAlignment="1">
      <alignment horizontal="left" wrapText="1"/>
    </xf>
    <xf numFmtId="167" fontId="11" fillId="3" borderId="0" xfId="1" applyNumberFormat="1" applyFont="1" applyFill="1" applyBorder="1" applyAlignment="1">
      <alignment horizontal="right" wrapText="1"/>
    </xf>
    <xf numFmtId="0" fontId="6" fillId="3" borderId="0" xfId="2" applyFont="1" applyFill="1"/>
    <xf numFmtId="0" fontId="12" fillId="3" borderId="0" xfId="2" applyFont="1" applyFill="1" applyAlignment="1">
      <alignment horizontal="center" vertical="center" wrapText="1"/>
    </xf>
    <xf numFmtId="170" fontId="12" fillId="3" borderId="0" xfId="4" applyNumberFormat="1" applyFont="1" applyFill="1" applyBorder="1" applyAlignment="1">
      <alignment horizontal="center" vertical="center" wrapText="1"/>
    </xf>
    <xf numFmtId="0" fontId="6" fillId="3" borderId="0" xfId="3" applyFont="1" applyFill="1" applyAlignment="1">
      <alignment horizontal="left" vertical="top"/>
    </xf>
    <xf numFmtId="167" fontId="10" fillId="3" borderId="0" xfId="1" applyNumberFormat="1" applyFont="1" applyFill="1" applyBorder="1" applyAlignment="1">
      <alignment horizontal="right" vertical="top" wrapText="1"/>
    </xf>
    <xf numFmtId="0" fontId="6" fillId="3" borderId="0" xfId="2" applyFont="1" applyFill="1" applyAlignment="1">
      <alignment vertical="top"/>
    </xf>
    <xf numFmtId="170" fontId="10" fillId="3" borderId="0" xfId="4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vertical="top"/>
    </xf>
    <xf numFmtId="167" fontId="6" fillId="3" borderId="0" xfId="1" applyNumberFormat="1" applyFont="1" applyFill="1" applyBorder="1"/>
    <xf numFmtId="170" fontId="10" fillId="3" borderId="0" xfId="4" quotePrefix="1" applyNumberFormat="1" applyFont="1" applyFill="1" applyBorder="1" applyAlignment="1">
      <alignment horizontal="right" vertical="top" wrapText="1"/>
    </xf>
    <xf numFmtId="167" fontId="2" fillId="3" borderId="0" xfId="1" applyNumberFormat="1" applyFont="1" applyFill="1"/>
    <xf numFmtId="0" fontId="8" fillId="3" borderId="0" xfId="7" applyFont="1" applyFill="1" applyAlignment="1">
      <alignment vertical="center"/>
    </xf>
    <xf numFmtId="0" fontId="8" fillId="3" borderId="0" xfId="7" applyFont="1" applyFill="1" applyAlignment="1">
      <alignment horizontal="center" vertical="center"/>
    </xf>
    <xf numFmtId="0" fontId="8" fillId="3" borderId="0" xfId="7" quotePrefix="1" applyFont="1" applyFill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/>
    </xf>
    <xf numFmtId="169" fontId="2" fillId="3" borderId="0" xfId="1" applyNumberFormat="1" applyFont="1" applyFill="1" applyBorder="1"/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15" fillId="3" borderId="0" xfId="0" applyFont="1" applyFill="1"/>
    <xf numFmtId="167" fontId="15" fillId="3" borderId="0" xfId="0" applyNumberFormat="1" applyFont="1" applyFill="1"/>
    <xf numFmtId="0" fontId="16" fillId="3" borderId="0" xfId="0" applyFont="1" applyFill="1"/>
    <xf numFmtId="0" fontId="8" fillId="3" borderId="0" xfId="0" applyFont="1" applyFill="1" applyAlignment="1">
      <alignment horizontal="center" vertical="center"/>
    </xf>
    <xf numFmtId="0" fontId="16" fillId="3" borderId="0" xfId="0" quotePrefix="1" applyFont="1" applyFill="1"/>
    <xf numFmtId="0" fontId="16" fillId="3" borderId="0" xfId="0" applyFont="1" applyFill="1" applyAlignment="1">
      <alignment wrapText="1"/>
    </xf>
    <xf numFmtId="169" fontId="2" fillId="3" borderId="0" xfId="0" applyNumberFormat="1" applyFont="1" applyFill="1" applyAlignment="1">
      <alignment wrapText="1"/>
    </xf>
    <xf numFmtId="170" fontId="2" fillId="3" borderId="0" xfId="1" applyNumberFormat="1" applyFont="1" applyFill="1" applyBorder="1" applyAlignment="1">
      <alignment wrapText="1"/>
    </xf>
    <xf numFmtId="167" fontId="18" fillId="3" borderId="0" xfId="1" applyNumberFormat="1" applyFont="1" applyFill="1" applyBorder="1" applyAlignment="1">
      <alignment horizontal="left"/>
    </xf>
    <xf numFmtId="167" fontId="19" fillId="3" borderId="0" xfId="1" applyNumberFormat="1" applyFont="1" applyFill="1" applyBorder="1" applyAlignment="1"/>
    <xf numFmtId="168" fontId="19" fillId="3" borderId="0" xfId="1" applyNumberFormat="1" applyFont="1" applyFill="1" applyBorder="1" applyAlignment="1"/>
    <xf numFmtId="170" fontId="19" fillId="3" borderId="0" xfId="1" applyNumberFormat="1" applyFont="1" applyFill="1" applyBorder="1" applyAlignment="1"/>
    <xf numFmtId="172" fontId="19" fillId="3" borderId="0" xfId="1" applyNumberFormat="1" applyFont="1" applyFill="1" applyBorder="1" applyAlignment="1"/>
    <xf numFmtId="172" fontId="13" fillId="5" borderId="0" xfId="1" applyNumberFormat="1" applyFont="1" applyFill="1" applyBorder="1" applyAlignment="1"/>
    <xf numFmtId="167" fontId="13" fillId="4" borderId="0" xfId="1" applyNumberFormat="1" applyFont="1" applyFill="1" applyBorder="1" applyAlignment="1"/>
    <xf numFmtId="167" fontId="13" fillId="5" borderId="0" xfId="1" applyNumberFormat="1" applyFont="1" applyFill="1" applyBorder="1"/>
    <xf numFmtId="168" fontId="13" fillId="5" borderId="0" xfId="1" applyNumberFormat="1" applyFont="1" applyFill="1" applyBorder="1"/>
    <xf numFmtId="169" fontId="13" fillId="5" borderId="0" xfId="0" applyNumberFormat="1" applyFont="1" applyFill="1"/>
    <xf numFmtId="170" fontId="13" fillId="5" borderId="0" xfId="1" applyNumberFormat="1" applyFont="1" applyFill="1" applyBorder="1"/>
    <xf numFmtId="0" fontId="41" fillId="0" borderId="0" xfId="0" applyFont="1"/>
    <xf numFmtId="168" fontId="13" fillId="5" borderId="0" xfId="1" applyNumberFormat="1" applyFont="1" applyFill="1" applyBorder="1" applyAlignment="1"/>
    <xf numFmtId="170" fontId="13" fillId="5" borderId="0" xfId="1" applyNumberFormat="1" applyFont="1" applyFill="1" applyBorder="1" applyAlignment="1"/>
    <xf numFmtId="167" fontId="15" fillId="0" borderId="0" xfId="1" applyNumberFormat="1" applyFont="1"/>
    <xf numFmtId="172" fontId="10" fillId="3" borderId="0" xfId="4" applyNumberFormat="1" applyFont="1" applyFill="1" applyBorder="1" applyAlignment="1">
      <alignment wrapText="1"/>
    </xf>
    <xf numFmtId="43" fontId="19" fillId="4" borderId="0" xfId="1" applyNumberFormat="1" applyFont="1" applyFill="1" applyBorder="1" applyAlignment="1"/>
    <xf numFmtId="167" fontId="8" fillId="2" borderId="1" xfId="1" applyNumberFormat="1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43" fontId="8" fillId="2" borderId="0" xfId="1" applyFont="1" applyFill="1" applyBorder="1" applyAlignment="1">
      <alignment horizontal="center"/>
    </xf>
  </cellXfs>
  <cellStyles count="82">
    <cellStyle name="20% - Accent1 2" xfId="51" xr:uid="{00000000-0005-0000-0000-000000000000}"/>
    <cellStyle name="20% - Accent2 2" xfId="55" xr:uid="{00000000-0005-0000-0000-000001000000}"/>
    <cellStyle name="20% - Accent3 2" xfId="59" xr:uid="{00000000-0005-0000-0000-000002000000}"/>
    <cellStyle name="20% - Accent4 2" xfId="63" xr:uid="{00000000-0005-0000-0000-000003000000}"/>
    <cellStyle name="20% - Accent5 2" xfId="67" xr:uid="{00000000-0005-0000-0000-000004000000}"/>
    <cellStyle name="20% - Accent6 2" xfId="71" xr:uid="{00000000-0005-0000-0000-000005000000}"/>
    <cellStyle name="40% - Accent1 2" xfId="52" xr:uid="{00000000-0005-0000-0000-000006000000}"/>
    <cellStyle name="40% - Accent2 2" xfId="56" xr:uid="{00000000-0005-0000-0000-000007000000}"/>
    <cellStyle name="40% - Accent3 2" xfId="60" xr:uid="{00000000-0005-0000-0000-000008000000}"/>
    <cellStyle name="40% - Accent4 2" xfId="64" xr:uid="{00000000-0005-0000-0000-000009000000}"/>
    <cellStyle name="40% - Accent5 2" xfId="68" xr:uid="{00000000-0005-0000-0000-00000A000000}"/>
    <cellStyle name="40% - Accent6 2" xfId="72" xr:uid="{00000000-0005-0000-0000-00000B000000}"/>
    <cellStyle name="60% - Accent1 2" xfId="53" xr:uid="{00000000-0005-0000-0000-00000C000000}"/>
    <cellStyle name="60% - Accent2 2" xfId="57" xr:uid="{00000000-0005-0000-0000-00000D000000}"/>
    <cellStyle name="60% - Accent3 2" xfId="61" xr:uid="{00000000-0005-0000-0000-00000E000000}"/>
    <cellStyle name="60% - Accent4 2" xfId="65" xr:uid="{00000000-0005-0000-0000-00000F000000}"/>
    <cellStyle name="60% - Accent5 2" xfId="69" xr:uid="{00000000-0005-0000-0000-000010000000}"/>
    <cellStyle name="60% - Accent6 2" xfId="73" xr:uid="{00000000-0005-0000-0000-000011000000}"/>
    <cellStyle name="Accent1 2" xfId="50" xr:uid="{00000000-0005-0000-0000-000012000000}"/>
    <cellStyle name="Accent2 2" xfId="54" xr:uid="{00000000-0005-0000-0000-000013000000}"/>
    <cellStyle name="Accent3 2" xfId="58" xr:uid="{00000000-0005-0000-0000-000014000000}"/>
    <cellStyle name="Accent4 2" xfId="62" xr:uid="{00000000-0005-0000-0000-000015000000}"/>
    <cellStyle name="Accent5 2" xfId="66" xr:uid="{00000000-0005-0000-0000-000016000000}"/>
    <cellStyle name="Accent6 2" xfId="70" xr:uid="{00000000-0005-0000-0000-000017000000}"/>
    <cellStyle name="Bad 2" xfId="40" xr:uid="{00000000-0005-0000-0000-000018000000}"/>
    <cellStyle name="Calculation 2" xfId="44" xr:uid="{00000000-0005-0000-0000-000019000000}"/>
    <cellStyle name="Check Cell 2" xfId="46" xr:uid="{00000000-0005-0000-0000-00001A000000}"/>
    <cellStyle name="Comma" xfId="1" builtinId="3"/>
    <cellStyle name="Comma 10" xfId="4" xr:uid="{00000000-0005-0000-0000-00001C000000}"/>
    <cellStyle name="Comma 10 2" xfId="79" xr:uid="{00000000-0005-0000-0000-00001D000000}"/>
    <cellStyle name="Comma 10 3" xfId="13" xr:uid="{00000000-0005-0000-0000-00001E000000}"/>
    <cellStyle name="Comma 10 4 2 4" xfId="81" xr:uid="{00000000-0005-0000-0000-00001F000000}"/>
    <cellStyle name="Comma 12" xfId="5" xr:uid="{00000000-0005-0000-0000-000020000000}"/>
    <cellStyle name="Comma 12 2" xfId="78" xr:uid="{00000000-0005-0000-0000-000021000000}"/>
    <cellStyle name="Comma 178" xfId="14" xr:uid="{00000000-0005-0000-0000-000022000000}"/>
    <cellStyle name="Comma 2" xfId="15" xr:uid="{00000000-0005-0000-0000-000023000000}"/>
    <cellStyle name="Comma 2 2" xfId="16" xr:uid="{00000000-0005-0000-0000-000024000000}"/>
    <cellStyle name="Comma 240" xfId="10" xr:uid="{00000000-0005-0000-0000-000025000000}"/>
    <cellStyle name="Comma 28" xfId="17" xr:uid="{00000000-0005-0000-0000-000026000000}"/>
    <cellStyle name="Comma 3" xfId="18" xr:uid="{00000000-0005-0000-0000-000027000000}"/>
    <cellStyle name="Comma 3 2" xfId="19" xr:uid="{00000000-0005-0000-0000-000028000000}"/>
    <cellStyle name="Comma 4" xfId="34" xr:uid="{00000000-0005-0000-0000-000029000000}"/>
    <cellStyle name="Comma 5" xfId="75" xr:uid="{00000000-0005-0000-0000-00002A000000}"/>
    <cellStyle name="Comma 6" xfId="77" xr:uid="{00000000-0005-0000-0000-00002B000000}"/>
    <cellStyle name="Comma 7" xfId="80" xr:uid="{00000000-0005-0000-0000-00002C000000}"/>
    <cellStyle name="Comma 9" xfId="8" xr:uid="{00000000-0005-0000-0000-00002D000000}"/>
    <cellStyle name="Currency 2" xfId="20" xr:uid="{00000000-0005-0000-0000-00002E000000}"/>
    <cellStyle name="Explanatory Text 2" xfId="48" xr:uid="{00000000-0005-0000-0000-00002F000000}"/>
    <cellStyle name="Good 2" xfId="39" xr:uid="{00000000-0005-0000-0000-000030000000}"/>
    <cellStyle name="Heading 1 2" xfId="35" xr:uid="{00000000-0005-0000-0000-000031000000}"/>
    <cellStyle name="Heading 2 2" xfId="36" xr:uid="{00000000-0005-0000-0000-000032000000}"/>
    <cellStyle name="Heading 3 2" xfId="37" xr:uid="{00000000-0005-0000-0000-000033000000}"/>
    <cellStyle name="Heading 4 2" xfId="38" xr:uid="{00000000-0005-0000-0000-000034000000}"/>
    <cellStyle name="Input 2" xfId="42" xr:uid="{00000000-0005-0000-0000-000035000000}"/>
    <cellStyle name="Linked Cell 2" xfId="45" xr:uid="{00000000-0005-0000-0000-000036000000}"/>
    <cellStyle name="Neutral 2" xfId="41" xr:uid="{00000000-0005-0000-0000-000037000000}"/>
    <cellStyle name="Normal" xfId="0" builtinId="0"/>
    <cellStyle name="Normal - Style1" xfId="21" xr:uid="{00000000-0005-0000-0000-000039000000}"/>
    <cellStyle name="Normal 10" xfId="76" xr:uid="{00000000-0005-0000-0000-00003A000000}"/>
    <cellStyle name="Normal 2" xfId="3" xr:uid="{00000000-0005-0000-0000-00003B000000}"/>
    <cellStyle name="Normal 2 2" xfId="22" xr:uid="{00000000-0005-0000-0000-00003C000000}"/>
    <cellStyle name="Normal 2 2 2" xfId="23" xr:uid="{00000000-0005-0000-0000-00003D000000}"/>
    <cellStyle name="Normal 2 2 38" xfId="9" xr:uid="{00000000-0005-0000-0000-00003E000000}"/>
    <cellStyle name="Normal 2 3" xfId="24" xr:uid="{00000000-0005-0000-0000-00003F000000}"/>
    <cellStyle name="Normal 3" xfId="25" xr:uid="{00000000-0005-0000-0000-000040000000}"/>
    <cellStyle name="Normal 3 2" xfId="26" xr:uid="{00000000-0005-0000-0000-000041000000}"/>
    <cellStyle name="Normal 4" xfId="27" xr:uid="{00000000-0005-0000-0000-000042000000}"/>
    <cellStyle name="Normal 4 2 2" xfId="28" xr:uid="{00000000-0005-0000-0000-000043000000}"/>
    <cellStyle name="Normal 4 2 2 10" xfId="2" xr:uid="{00000000-0005-0000-0000-000044000000}"/>
    <cellStyle name="Normal 5" xfId="29" xr:uid="{00000000-0005-0000-0000-000045000000}"/>
    <cellStyle name="Normal 6" xfId="30" xr:uid="{00000000-0005-0000-0000-000046000000}"/>
    <cellStyle name="Normal 7" xfId="31" xr:uid="{00000000-0005-0000-0000-000047000000}"/>
    <cellStyle name="Normal 8" xfId="33" xr:uid="{00000000-0005-0000-0000-000048000000}"/>
    <cellStyle name="Normal 9" xfId="7" xr:uid="{00000000-0005-0000-0000-000049000000}"/>
    <cellStyle name="Normal 9 2" xfId="74" xr:uid="{00000000-0005-0000-0000-00004A000000}"/>
    <cellStyle name="Note" xfId="12" builtinId="10" customBuiltin="1"/>
    <cellStyle name="Output 2" xfId="43" xr:uid="{00000000-0005-0000-0000-00004C000000}"/>
    <cellStyle name="Percent" xfId="6" builtinId="5"/>
    <cellStyle name="Percent 2" xfId="32" xr:uid="{00000000-0005-0000-0000-00004E000000}"/>
    <cellStyle name="Title" xfId="11" builtinId="15" customBuiltin="1"/>
    <cellStyle name="Total 2" xfId="49" xr:uid="{00000000-0005-0000-0000-000050000000}"/>
    <cellStyle name="Warning Text 2" xfId="47" xr:uid="{00000000-0005-0000-0000-00005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R77"/>
  <sheetViews>
    <sheetView tabSelected="1" view="pageBreakPreview" zoomScaleNormal="100" zoomScaleSheetLayoutView="100" workbookViewId="0">
      <pane xSplit="1" ySplit="5" topLeftCell="B6" activePane="bottomRight" state="frozen"/>
      <selection activeCell="N52" sqref="N52"/>
      <selection pane="topRight" activeCell="N52" sqref="N52"/>
      <selection pane="bottomLeft" activeCell="N52" sqref="N52"/>
      <selection pane="bottomRight" activeCell="C81" sqref="C81"/>
    </sheetView>
  </sheetViews>
  <sheetFormatPr defaultRowHeight="11.4" x14ac:dyDescent="0.2"/>
  <cols>
    <col min="1" max="1" width="14.33203125" style="3" customWidth="1"/>
    <col min="2" max="2" width="9.6640625" style="24" customWidth="1"/>
    <col min="3" max="3" width="10.109375" style="24" customWidth="1"/>
    <col min="4" max="4" width="9.6640625" style="24" bestFit="1" customWidth="1"/>
    <col min="5" max="5" width="10.5546875" style="24" customWidth="1"/>
    <col min="6" max="6" width="11.6640625" style="24" customWidth="1"/>
    <col min="7" max="7" width="1.109375" style="3" customWidth="1"/>
    <col min="8" max="8" width="9.33203125" style="3" customWidth="1"/>
    <col min="9" max="9" width="10.33203125" style="3" customWidth="1"/>
    <col min="10" max="10" width="8.88671875" style="3" customWidth="1"/>
    <col min="11" max="11" width="10.5546875" style="3" customWidth="1"/>
    <col min="12" max="12" width="10.88671875" style="3" customWidth="1"/>
    <col min="13" max="189" width="9.109375" style="3"/>
    <col min="190" max="190" width="13.5546875" style="3" customWidth="1"/>
    <col min="191" max="191" width="9.6640625" style="3" customWidth="1"/>
    <col min="192" max="192" width="10.109375" style="3" customWidth="1"/>
    <col min="193" max="193" width="9.33203125" style="3" customWidth="1"/>
    <col min="194" max="194" width="10.5546875" style="3" customWidth="1"/>
    <col min="195" max="195" width="11.6640625" style="3" customWidth="1"/>
    <col min="196" max="196" width="1.109375" style="3" customWidth="1"/>
    <col min="197" max="197" width="9.33203125" style="3" customWidth="1"/>
    <col min="198" max="198" width="10.33203125" style="3" customWidth="1"/>
    <col min="199" max="199" width="8.88671875" style="3" customWidth="1"/>
    <col min="200" max="200" width="10.5546875" style="3" customWidth="1"/>
    <col min="201" max="201" width="10.88671875" style="3" customWidth="1"/>
    <col min="202" max="202" width="12" style="3" bestFit="1" customWidth="1"/>
    <col min="203" max="204" width="11" style="3" bestFit="1" customWidth="1"/>
    <col min="205" max="205" width="11.109375" style="3" bestFit="1" customWidth="1"/>
    <col min="206" max="206" width="10.109375" style="3" bestFit="1" customWidth="1"/>
    <col min="207" max="445" width="9.109375" style="3"/>
    <col min="446" max="446" width="13.5546875" style="3" customWidth="1"/>
    <col min="447" max="447" width="9.6640625" style="3" customWidth="1"/>
    <col min="448" max="448" width="10.109375" style="3" customWidth="1"/>
    <col min="449" max="449" width="9.33203125" style="3" customWidth="1"/>
    <col min="450" max="450" width="10.5546875" style="3" customWidth="1"/>
    <col min="451" max="451" width="11.6640625" style="3" customWidth="1"/>
    <col min="452" max="452" width="1.109375" style="3" customWidth="1"/>
    <col min="453" max="453" width="9.33203125" style="3" customWidth="1"/>
    <col min="454" max="454" width="10.33203125" style="3" customWidth="1"/>
    <col min="455" max="455" width="8.88671875" style="3" customWidth="1"/>
    <col min="456" max="456" width="10.5546875" style="3" customWidth="1"/>
    <col min="457" max="457" width="10.88671875" style="3" customWidth="1"/>
    <col min="458" max="458" width="12" style="3" bestFit="1" customWidth="1"/>
    <col min="459" max="460" width="11" style="3" bestFit="1" customWidth="1"/>
    <col min="461" max="461" width="11.109375" style="3" bestFit="1" customWidth="1"/>
    <col min="462" max="462" width="10.109375" style="3" bestFit="1" customWidth="1"/>
    <col min="463" max="701" width="9.109375" style="3"/>
    <col min="702" max="702" width="13.5546875" style="3" customWidth="1"/>
    <col min="703" max="703" width="9.6640625" style="3" customWidth="1"/>
    <col min="704" max="704" width="10.109375" style="3" customWidth="1"/>
    <col min="705" max="705" width="9.33203125" style="3" customWidth="1"/>
    <col min="706" max="706" width="10.5546875" style="3" customWidth="1"/>
    <col min="707" max="707" width="11.6640625" style="3" customWidth="1"/>
    <col min="708" max="708" width="1.109375" style="3" customWidth="1"/>
    <col min="709" max="709" width="9.33203125" style="3" customWidth="1"/>
    <col min="710" max="710" width="10.33203125" style="3" customWidth="1"/>
    <col min="711" max="711" width="8.88671875" style="3" customWidth="1"/>
    <col min="712" max="712" width="10.5546875" style="3" customWidth="1"/>
    <col min="713" max="713" width="10.88671875" style="3" customWidth="1"/>
    <col min="714" max="714" width="12" style="3" bestFit="1" customWidth="1"/>
    <col min="715" max="716" width="11" style="3" bestFit="1" customWidth="1"/>
    <col min="717" max="717" width="11.109375" style="3" bestFit="1" customWidth="1"/>
    <col min="718" max="718" width="10.109375" style="3" bestFit="1" customWidth="1"/>
    <col min="719" max="957" width="9.109375" style="3"/>
    <col min="958" max="958" width="13.5546875" style="3" customWidth="1"/>
    <col min="959" max="959" width="9.6640625" style="3" customWidth="1"/>
    <col min="960" max="960" width="10.109375" style="3" customWidth="1"/>
    <col min="961" max="961" width="9.33203125" style="3" customWidth="1"/>
    <col min="962" max="962" width="10.5546875" style="3" customWidth="1"/>
    <col min="963" max="963" width="11.6640625" style="3" customWidth="1"/>
    <col min="964" max="964" width="1.109375" style="3" customWidth="1"/>
    <col min="965" max="965" width="9.33203125" style="3" customWidth="1"/>
    <col min="966" max="966" width="10.33203125" style="3" customWidth="1"/>
    <col min="967" max="967" width="8.88671875" style="3" customWidth="1"/>
    <col min="968" max="968" width="10.5546875" style="3" customWidth="1"/>
    <col min="969" max="969" width="10.88671875" style="3" customWidth="1"/>
    <col min="970" max="970" width="12" style="3" bestFit="1" customWidth="1"/>
    <col min="971" max="972" width="11" style="3" bestFit="1" customWidth="1"/>
    <col min="973" max="973" width="11.109375" style="3" bestFit="1" customWidth="1"/>
    <col min="974" max="974" width="10.109375" style="3" bestFit="1" customWidth="1"/>
    <col min="975" max="1213" width="9.109375" style="3"/>
    <col min="1214" max="1214" width="13.5546875" style="3" customWidth="1"/>
    <col min="1215" max="1215" width="9.6640625" style="3" customWidth="1"/>
    <col min="1216" max="1216" width="10.109375" style="3" customWidth="1"/>
    <col min="1217" max="1217" width="9.33203125" style="3" customWidth="1"/>
    <col min="1218" max="1218" width="10.5546875" style="3" customWidth="1"/>
    <col min="1219" max="1219" width="11.6640625" style="3" customWidth="1"/>
    <col min="1220" max="1220" width="1.109375" style="3" customWidth="1"/>
    <col min="1221" max="1221" width="9.33203125" style="3" customWidth="1"/>
    <col min="1222" max="1222" width="10.33203125" style="3" customWidth="1"/>
    <col min="1223" max="1223" width="8.88671875" style="3" customWidth="1"/>
    <col min="1224" max="1224" width="10.5546875" style="3" customWidth="1"/>
    <col min="1225" max="1225" width="10.88671875" style="3" customWidth="1"/>
    <col min="1226" max="1226" width="12" style="3" bestFit="1" customWidth="1"/>
    <col min="1227" max="1228" width="11" style="3" bestFit="1" customWidth="1"/>
    <col min="1229" max="1229" width="11.109375" style="3" bestFit="1" customWidth="1"/>
    <col min="1230" max="1230" width="10.109375" style="3" bestFit="1" customWidth="1"/>
    <col min="1231" max="1469" width="9.109375" style="3"/>
    <col min="1470" max="1470" width="13.5546875" style="3" customWidth="1"/>
    <col min="1471" max="1471" width="9.6640625" style="3" customWidth="1"/>
    <col min="1472" max="1472" width="10.109375" style="3" customWidth="1"/>
    <col min="1473" max="1473" width="9.33203125" style="3" customWidth="1"/>
    <col min="1474" max="1474" width="10.5546875" style="3" customWidth="1"/>
    <col min="1475" max="1475" width="11.6640625" style="3" customWidth="1"/>
    <col min="1476" max="1476" width="1.109375" style="3" customWidth="1"/>
    <col min="1477" max="1477" width="9.33203125" style="3" customWidth="1"/>
    <col min="1478" max="1478" width="10.33203125" style="3" customWidth="1"/>
    <col min="1479" max="1479" width="8.88671875" style="3" customWidth="1"/>
    <col min="1480" max="1480" width="10.5546875" style="3" customWidth="1"/>
    <col min="1481" max="1481" width="10.88671875" style="3" customWidth="1"/>
    <col min="1482" max="1482" width="12" style="3" bestFit="1" customWidth="1"/>
    <col min="1483" max="1484" width="11" style="3" bestFit="1" customWidth="1"/>
    <col min="1485" max="1485" width="11.109375" style="3" bestFit="1" customWidth="1"/>
    <col min="1486" max="1486" width="10.109375" style="3" bestFit="1" customWidth="1"/>
    <col min="1487" max="1725" width="9.109375" style="3"/>
    <col min="1726" max="1726" width="13.5546875" style="3" customWidth="1"/>
    <col min="1727" max="1727" width="9.6640625" style="3" customWidth="1"/>
    <col min="1728" max="1728" width="10.109375" style="3" customWidth="1"/>
    <col min="1729" max="1729" width="9.33203125" style="3" customWidth="1"/>
    <col min="1730" max="1730" width="10.5546875" style="3" customWidth="1"/>
    <col min="1731" max="1731" width="11.6640625" style="3" customWidth="1"/>
    <col min="1732" max="1732" width="1.109375" style="3" customWidth="1"/>
    <col min="1733" max="1733" width="9.33203125" style="3" customWidth="1"/>
    <col min="1734" max="1734" width="10.33203125" style="3" customWidth="1"/>
    <col min="1735" max="1735" width="8.88671875" style="3" customWidth="1"/>
    <col min="1736" max="1736" width="10.5546875" style="3" customWidth="1"/>
    <col min="1737" max="1737" width="10.88671875" style="3" customWidth="1"/>
    <col min="1738" max="1738" width="12" style="3" bestFit="1" customWidth="1"/>
    <col min="1739" max="1740" width="11" style="3" bestFit="1" customWidth="1"/>
    <col min="1741" max="1741" width="11.109375" style="3" bestFit="1" customWidth="1"/>
    <col min="1742" max="1742" width="10.109375" style="3" bestFit="1" customWidth="1"/>
    <col min="1743" max="1981" width="9.109375" style="3"/>
    <col min="1982" max="1982" width="13.5546875" style="3" customWidth="1"/>
    <col min="1983" max="1983" width="9.6640625" style="3" customWidth="1"/>
    <col min="1984" max="1984" width="10.109375" style="3" customWidth="1"/>
    <col min="1985" max="1985" width="9.33203125" style="3" customWidth="1"/>
    <col min="1986" max="1986" width="10.5546875" style="3" customWidth="1"/>
    <col min="1987" max="1987" width="11.6640625" style="3" customWidth="1"/>
    <col min="1988" max="1988" width="1.109375" style="3" customWidth="1"/>
    <col min="1989" max="1989" width="9.33203125" style="3" customWidth="1"/>
    <col min="1990" max="1990" width="10.33203125" style="3" customWidth="1"/>
    <col min="1991" max="1991" width="8.88671875" style="3" customWidth="1"/>
    <col min="1992" max="1992" width="10.5546875" style="3" customWidth="1"/>
    <col min="1993" max="1993" width="10.88671875" style="3" customWidth="1"/>
    <col min="1994" max="1994" width="12" style="3" bestFit="1" customWidth="1"/>
    <col min="1995" max="1996" width="11" style="3" bestFit="1" customWidth="1"/>
    <col min="1997" max="1997" width="11.109375" style="3" bestFit="1" customWidth="1"/>
    <col min="1998" max="1998" width="10.109375" style="3" bestFit="1" customWidth="1"/>
    <col min="1999" max="2237" width="9.109375" style="3"/>
    <col min="2238" max="2238" width="13.5546875" style="3" customWidth="1"/>
    <col min="2239" max="2239" width="9.6640625" style="3" customWidth="1"/>
    <col min="2240" max="2240" width="10.109375" style="3" customWidth="1"/>
    <col min="2241" max="2241" width="9.33203125" style="3" customWidth="1"/>
    <col min="2242" max="2242" width="10.5546875" style="3" customWidth="1"/>
    <col min="2243" max="2243" width="11.6640625" style="3" customWidth="1"/>
    <col min="2244" max="2244" width="1.109375" style="3" customWidth="1"/>
    <col min="2245" max="2245" width="9.33203125" style="3" customWidth="1"/>
    <col min="2246" max="2246" width="10.33203125" style="3" customWidth="1"/>
    <col min="2247" max="2247" width="8.88671875" style="3" customWidth="1"/>
    <col min="2248" max="2248" width="10.5546875" style="3" customWidth="1"/>
    <col min="2249" max="2249" width="10.88671875" style="3" customWidth="1"/>
    <col min="2250" max="2250" width="12" style="3" bestFit="1" customWidth="1"/>
    <col min="2251" max="2252" width="11" style="3" bestFit="1" customWidth="1"/>
    <col min="2253" max="2253" width="11.109375" style="3" bestFit="1" customWidth="1"/>
    <col min="2254" max="2254" width="10.109375" style="3" bestFit="1" customWidth="1"/>
    <col min="2255" max="2493" width="9.109375" style="3"/>
    <col min="2494" max="2494" width="13.5546875" style="3" customWidth="1"/>
    <col min="2495" max="2495" width="9.6640625" style="3" customWidth="1"/>
    <col min="2496" max="2496" width="10.109375" style="3" customWidth="1"/>
    <col min="2497" max="2497" width="9.33203125" style="3" customWidth="1"/>
    <col min="2498" max="2498" width="10.5546875" style="3" customWidth="1"/>
    <col min="2499" max="2499" width="11.6640625" style="3" customWidth="1"/>
    <col min="2500" max="2500" width="1.109375" style="3" customWidth="1"/>
    <col min="2501" max="2501" width="9.33203125" style="3" customWidth="1"/>
    <col min="2502" max="2502" width="10.33203125" style="3" customWidth="1"/>
    <col min="2503" max="2503" width="8.88671875" style="3" customWidth="1"/>
    <col min="2504" max="2504" width="10.5546875" style="3" customWidth="1"/>
    <col min="2505" max="2505" width="10.88671875" style="3" customWidth="1"/>
    <col min="2506" max="2506" width="12" style="3" bestFit="1" customWidth="1"/>
    <col min="2507" max="2508" width="11" style="3" bestFit="1" customWidth="1"/>
    <col min="2509" max="2509" width="11.109375" style="3" bestFit="1" customWidth="1"/>
    <col min="2510" max="2510" width="10.109375" style="3" bestFit="1" customWidth="1"/>
    <col min="2511" max="2749" width="9.109375" style="3"/>
    <col min="2750" max="2750" width="13.5546875" style="3" customWidth="1"/>
    <col min="2751" max="2751" width="9.6640625" style="3" customWidth="1"/>
    <col min="2752" max="2752" width="10.109375" style="3" customWidth="1"/>
    <col min="2753" max="2753" width="9.33203125" style="3" customWidth="1"/>
    <col min="2754" max="2754" width="10.5546875" style="3" customWidth="1"/>
    <col min="2755" max="2755" width="11.6640625" style="3" customWidth="1"/>
    <col min="2756" max="2756" width="1.109375" style="3" customWidth="1"/>
    <col min="2757" max="2757" width="9.33203125" style="3" customWidth="1"/>
    <col min="2758" max="2758" width="10.33203125" style="3" customWidth="1"/>
    <col min="2759" max="2759" width="8.88671875" style="3" customWidth="1"/>
    <col min="2760" max="2760" width="10.5546875" style="3" customWidth="1"/>
    <col min="2761" max="2761" width="10.88671875" style="3" customWidth="1"/>
    <col min="2762" max="2762" width="12" style="3" bestFit="1" customWidth="1"/>
    <col min="2763" max="2764" width="11" style="3" bestFit="1" customWidth="1"/>
    <col min="2765" max="2765" width="11.109375" style="3" bestFit="1" customWidth="1"/>
    <col min="2766" max="2766" width="10.109375" style="3" bestFit="1" customWidth="1"/>
    <col min="2767" max="3005" width="9.109375" style="3"/>
    <col min="3006" max="3006" width="13.5546875" style="3" customWidth="1"/>
    <col min="3007" max="3007" width="9.6640625" style="3" customWidth="1"/>
    <col min="3008" max="3008" width="10.109375" style="3" customWidth="1"/>
    <col min="3009" max="3009" width="9.33203125" style="3" customWidth="1"/>
    <col min="3010" max="3010" width="10.5546875" style="3" customWidth="1"/>
    <col min="3011" max="3011" width="11.6640625" style="3" customWidth="1"/>
    <col min="3012" max="3012" width="1.109375" style="3" customWidth="1"/>
    <col min="3013" max="3013" width="9.33203125" style="3" customWidth="1"/>
    <col min="3014" max="3014" width="10.33203125" style="3" customWidth="1"/>
    <col min="3015" max="3015" width="8.88671875" style="3" customWidth="1"/>
    <col min="3016" max="3016" width="10.5546875" style="3" customWidth="1"/>
    <col min="3017" max="3017" width="10.88671875" style="3" customWidth="1"/>
    <col min="3018" max="3018" width="12" style="3" bestFit="1" customWidth="1"/>
    <col min="3019" max="3020" width="11" style="3" bestFit="1" customWidth="1"/>
    <col min="3021" max="3021" width="11.109375" style="3" bestFit="1" customWidth="1"/>
    <col min="3022" max="3022" width="10.109375" style="3" bestFit="1" customWidth="1"/>
    <col min="3023" max="3261" width="9.109375" style="3"/>
    <col min="3262" max="3262" width="13.5546875" style="3" customWidth="1"/>
    <col min="3263" max="3263" width="9.6640625" style="3" customWidth="1"/>
    <col min="3264" max="3264" width="10.109375" style="3" customWidth="1"/>
    <col min="3265" max="3265" width="9.33203125" style="3" customWidth="1"/>
    <col min="3266" max="3266" width="10.5546875" style="3" customWidth="1"/>
    <col min="3267" max="3267" width="11.6640625" style="3" customWidth="1"/>
    <col min="3268" max="3268" width="1.109375" style="3" customWidth="1"/>
    <col min="3269" max="3269" width="9.33203125" style="3" customWidth="1"/>
    <col min="3270" max="3270" width="10.33203125" style="3" customWidth="1"/>
    <col min="3271" max="3271" width="8.88671875" style="3" customWidth="1"/>
    <col min="3272" max="3272" width="10.5546875" style="3" customWidth="1"/>
    <col min="3273" max="3273" width="10.88671875" style="3" customWidth="1"/>
    <col min="3274" max="3274" width="12" style="3" bestFit="1" customWidth="1"/>
    <col min="3275" max="3276" width="11" style="3" bestFit="1" customWidth="1"/>
    <col min="3277" max="3277" width="11.109375" style="3" bestFit="1" customWidth="1"/>
    <col min="3278" max="3278" width="10.109375" style="3" bestFit="1" customWidth="1"/>
    <col min="3279" max="3517" width="9.109375" style="3"/>
    <col min="3518" max="3518" width="13.5546875" style="3" customWidth="1"/>
    <col min="3519" max="3519" width="9.6640625" style="3" customWidth="1"/>
    <col min="3520" max="3520" width="10.109375" style="3" customWidth="1"/>
    <col min="3521" max="3521" width="9.33203125" style="3" customWidth="1"/>
    <col min="3522" max="3522" width="10.5546875" style="3" customWidth="1"/>
    <col min="3523" max="3523" width="11.6640625" style="3" customWidth="1"/>
    <col min="3524" max="3524" width="1.109375" style="3" customWidth="1"/>
    <col min="3525" max="3525" width="9.33203125" style="3" customWidth="1"/>
    <col min="3526" max="3526" width="10.33203125" style="3" customWidth="1"/>
    <col min="3527" max="3527" width="8.88671875" style="3" customWidth="1"/>
    <col min="3528" max="3528" width="10.5546875" style="3" customWidth="1"/>
    <col min="3529" max="3529" width="10.88671875" style="3" customWidth="1"/>
    <col min="3530" max="3530" width="12" style="3" bestFit="1" customWidth="1"/>
    <col min="3531" max="3532" width="11" style="3" bestFit="1" customWidth="1"/>
    <col min="3533" max="3533" width="11.109375" style="3" bestFit="1" customWidth="1"/>
    <col min="3534" max="3534" width="10.109375" style="3" bestFit="1" customWidth="1"/>
    <col min="3535" max="3773" width="9.109375" style="3"/>
    <col min="3774" max="3774" width="13.5546875" style="3" customWidth="1"/>
    <col min="3775" max="3775" width="9.6640625" style="3" customWidth="1"/>
    <col min="3776" max="3776" width="10.109375" style="3" customWidth="1"/>
    <col min="3777" max="3777" width="9.33203125" style="3" customWidth="1"/>
    <col min="3778" max="3778" width="10.5546875" style="3" customWidth="1"/>
    <col min="3779" max="3779" width="11.6640625" style="3" customWidth="1"/>
    <col min="3780" max="3780" width="1.109375" style="3" customWidth="1"/>
    <col min="3781" max="3781" width="9.33203125" style="3" customWidth="1"/>
    <col min="3782" max="3782" width="10.33203125" style="3" customWidth="1"/>
    <col min="3783" max="3783" width="8.88671875" style="3" customWidth="1"/>
    <col min="3784" max="3784" width="10.5546875" style="3" customWidth="1"/>
    <col min="3785" max="3785" width="10.88671875" style="3" customWidth="1"/>
    <col min="3786" max="3786" width="12" style="3" bestFit="1" customWidth="1"/>
    <col min="3787" max="3788" width="11" style="3" bestFit="1" customWidth="1"/>
    <col min="3789" max="3789" width="11.109375" style="3" bestFit="1" customWidth="1"/>
    <col min="3790" max="3790" width="10.109375" style="3" bestFit="1" customWidth="1"/>
    <col min="3791" max="4029" width="9.109375" style="3"/>
    <col min="4030" max="4030" width="13.5546875" style="3" customWidth="1"/>
    <col min="4031" max="4031" width="9.6640625" style="3" customWidth="1"/>
    <col min="4032" max="4032" width="10.109375" style="3" customWidth="1"/>
    <col min="4033" max="4033" width="9.33203125" style="3" customWidth="1"/>
    <col min="4034" max="4034" width="10.5546875" style="3" customWidth="1"/>
    <col min="4035" max="4035" width="11.6640625" style="3" customWidth="1"/>
    <col min="4036" max="4036" width="1.109375" style="3" customWidth="1"/>
    <col min="4037" max="4037" width="9.33203125" style="3" customWidth="1"/>
    <col min="4038" max="4038" width="10.33203125" style="3" customWidth="1"/>
    <col min="4039" max="4039" width="8.88671875" style="3" customWidth="1"/>
    <col min="4040" max="4040" width="10.5546875" style="3" customWidth="1"/>
    <col min="4041" max="4041" width="10.88671875" style="3" customWidth="1"/>
    <col min="4042" max="4042" width="12" style="3" bestFit="1" customWidth="1"/>
    <col min="4043" max="4044" width="11" style="3" bestFit="1" customWidth="1"/>
    <col min="4045" max="4045" width="11.109375" style="3" bestFit="1" customWidth="1"/>
    <col min="4046" max="4046" width="10.109375" style="3" bestFit="1" customWidth="1"/>
    <col min="4047" max="4285" width="9.109375" style="3"/>
    <col min="4286" max="4286" width="13.5546875" style="3" customWidth="1"/>
    <col min="4287" max="4287" width="9.6640625" style="3" customWidth="1"/>
    <col min="4288" max="4288" width="10.109375" style="3" customWidth="1"/>
    <col min="4289" max="4289" width="9.33203125" style="3" customWidth="1"/>
    <col min="4290" max="4290" width="10.5546875" style="3" customWidth="1"/>
    <col min="4291" max="4291" width="11.6640625" style="3" customWidth="1"/>
    <col min="4292" max="4292" width="1.109375" style="3" customWidth="1"/>
    <col min="4293" max="4293" width="9.33203125" style="3" customWidth="1"/>
    <col min="4294" max="4294" width="10.33203125" style="3" customWidth="1"/>
    <col min="4295" max="4295" width="8.88671875" style="3" customWidth="1"/>
    <col min="4296" max="4296" width="10.5546875" style="3" customWidth="1"/>
    <col min="4297" max="4297" width="10.88671875" style="3" customWidth="1"/>
    <col min="4298" max="4298" width="12" style="3" bestFit="1" customWidth="1"/>
    <col min="4299" max="4300" width="11" style="3" bestFit="1" customWidth="1"/>
    <col min="4301" max="4301" width="11.109375" style="3" bestFit="1" customWidth="1"/>
    <col min="4302" max="4302" width="10.109375" style="3" bestFit="1" customWidth="1"/>
    <col min="4303" max="4541" width="9.109375" style="3"/>
    <col min="4542" max="4542" width="13.5546875" style="3" customWidth="1"/>
    <col min="4543" max="4543" width="9.6640625" style="3" customWidth="1"/>
    <col min="4544" max="4544" width="10.109375" style="3" customWidth="1"/>
    <col min="4545" max="4545" width="9.33203125" style="3" customWidth="1"/>
    <col min="4546" max="4546" width="10.5546875" style="3" customWidth="1"/>
    <col min="4547" max="4547" width="11.6640625" style="3" customWidth="1"/>
    <col min="4548" max="4548" width="1.109375" style="3" customWidth="1"/>
    <col min="4549" max="4549" width="9.33203125" style="3" customWidth="1"/>
    <col min="4550" max="4550" width="10.33203125" style="3" customWidth="1"/>
    <col min="4551" max="4551" width="8.88671875" style="3" customWidth="1"/>
    <col min="4552" max="4552" width="10.5546875" style="3" customWidth="1"/>
    <col min="4553" max="4553" width="10.88671875" style="3" customWidth="1"/>
    <col min="4554" max="4554" width="12" style="3" bestFit="1" customWidth="1"/>
    <col min="4555" max="4556" width="11" style="3" bestFit="1" customWidth="1"/>
    <col min="4557" max="4557" width="11.109375" style="3" bestFit="1" customWidth="1"/>
    <col min="4558" max="4558" width="10.109375" style="3" bestFit="1" customWidth="1"/>
    <col min="4559" max="4797" width="9.109375" style="3"/>
    <col min="4798" max="4798" width="13.5546875" style="3" customWidth="1"/>
    <col min="4799" max="4799" width="9.6640625" style="3" customWidth="1"/>
    <col min="4800" max="4800" width="10.109375" style="3" customWidth="1"/>
    <col min="4801" max="4801" width="9.33203125" style="3" customWidth="1"/>
    <col min="4802" max="4802" width="10.5546875" style="3" customWidth="1"/>
    <col min="4803" max="4803" width="11.6640625" style="3" customWidth="1"/>
    <col min="4804" max="4804" width="1.109375" style="3" customWidth="1"/>
    <col min="4805" max="4805" width="9.33203125" style="3" customWidth="1"/>
    <col min="4806" max="4806" width="10.33203125" style="3" customWidth="1"/>
    <col min="4807" max="4807" width="8.88671875" style="3" customWidth="1"/>
    <col min="4808" max="4808" width="10.5546875" style="3" customWidth="1"/>
    <col min="4809" max="4809" width="10.88671875" style="3" customWidth="1"/>
    <col min="4810" max="4810" width="12" style="3" bestFit="1" customWidth="1"/>
    <col min="4811" max="4812" width="11" style="3" bestFit="1" customWidth="1"/>
    <col min="4813" max="4813" width="11.109375" style="3" bestFit="1" customWidth="1"/>
    <col min="4814" max="4814" width="10.109375" style="3" bestFit="1" customWidth="1"/>
    <col min="4815" max="5053" width="9.109375" style="3"/>
    <col min="5054" max="5054" width="13.5546875" style="3" customWidth="1"/>
    <col min="5055" max="5055" width="9.6640625" style="3" customWidth="1"/>
    <col min="5056" max="5056" width="10.109375" style="3" customWidth="1"/>
    <col min="5057" max="5057" width="9.33203125" style="3" customWidth="1"/>
    <col min="5058" max="5058" width="10.5546875" style="3" customWidth="1"/>
    <col min="5059" max="5059" width="11.6640625" style="3" customWidth="1"/>
    <col min="5060" max="5060" width="1.109375" style="3" customWidth="1"/>
    <col min="5061" max="5061" width="9.33203125" style="3" customWidth="1"/>
    <col min="5062" max="5062" width="10.33203125" style="3" customWidth="1"/>
    <col min="5063" max="5063" width="8.88671875" style="3" customWidth="1"/>
    <col min="5064" max="5064" width="10.5546875" style="3" customWidth="1"/>
    <col min="5065" max="5065" width="10.88671875" style="3" customWidth="1"/>
    <col min="5066" max="5066" width="12" style="3" bestFit="1" customWidth="1"/>
    <col min="5067" max="5068" width="11" style="3" bestFit="1" customWidth="1"/>
    <col min="5069" max="5069" width="11.109375" style="3" bestFit="1" customWidth="1"/>
    <col min="5070" max="5070" width="10.109375" style="3" bestFit="1" customWidth="1"/>
    <col min="5071" max="5309" width="9.109375" style="3"/>
    <col min="5310" max="5310" width="13.5546875" style="3" customWidth="1"/>
    <col min="5311" max="5311" width="9.6640625" style="3" customWidth="1"/>
    <col min="5312" max="5312" width="10.109375" style="3" customWidth="1"/>
    <col min="5313" max="5313" width="9.33203125" style="3" customWidth="1"/>
    <col min="5314" max="5314" width="10.5546875" style="3" customWidth="1"/>
    <col min="5315" max="5315" width="11.6640625" style="3" customWidth="1"/>
    <col min="5316" max="5316" width="1.109375" style="3" customWidth="1"/>
    <col min="5317" max="5317" width="9.33203125" style="3" customWidth="1"/>
    <col min="5318" max="5318" width="10.33203125" style="3" customWidth="1"/>
    <col min="5319" max="5319" width="8.88671875" style="3" customWidth="1"/>
    <col min="5320" max="5320" width="10.5546875" style="3" customWidth="1"/>
    <col min="5321" max="5321" width="10.88671875" style="3" customWidth="1"/>
    <col min="5322" max="5322" width="12" style="3" bestFit="1" customWidth="1"/>
    <col min="5323" max="5324" width="11" style="3" bestFit="1" customWidth="1"/>
    <col min="5325" max="5325" width="11.109375" style="3" bestFit="1" customWidth="1"/>
    <col min="5326" max="5326" width="10.109375" style="3" bestFit="1" customWidth="1"/>
    <col min="5327" max="5565" width="9.109375" style="3"/>
    <col min="5566" max="5566" width="13.5546875" style="3" customWidth="1"/>
    <col min="5567" max="5567" width="9.6640625" style="3" customWidth="1"/>
    <col min="5568" max="5568" width="10.109375" style="3" customWidth="1"/>
    <col min="5569" max="5569" width="9.33203125" style="3" customWidth="1"/>
    <col min="5570" max="5570" width="10.5546875" style="3" customWidth="1"/>
    <col min="5571" max="5571" width="11.6640625" style="3" customWidth="1"/>
    <col min="5572" max="5572" width="1.109375" style="3" customWidth="1"/>
    <col min="5573" max="5573" width="9.33203125" style="3" customWidth="1"/>
    <col min="5574" max="5574" width="10.33203125" style="3" customWidth="1"/>
    <col min="5575" max="5575" width="8.88671875" style="3" customWidth="1"/>
    <col min="5576" max="5576" width="10.5546875" style="3" customWidth="1"/>
    <col min="5577" max="5577" width="10.88671875" style="3" customWidth="1"/>
    <col min="5578" max="5578" width="12" style="3" bestFit="1" customWidth="1"/>
    <col min="5579" max="5580" width="11" style="3" bestFit="1" customWidth="1"/>
    <col min="5581" max="5581" width="11.109375" style="3" bestFit="1" customWidth="1"/>
    <col min="5582" max="5582" width="10.109375" style="3" bestFit="1" customWidth="1"/>
    <col min="5583" max="5821" width="9.109375" style="3"/>
    <col min="5822" max="5822" width="13.5546875" style="3" customWidth="1"/>
    <col min="5823" max="5823" width="9.6640625" style="3" customWidth="1"/>
    <col min="5824" max="5824" width="10.109375" style="3" customWidth="1"/>
    <col min="5825" max="5825" width="9.33203125" style="3" customWidth="1"/>
    <col min="5826" max="5826" width="10.5546875" style="3" customWidth="1"/>
    <col min="5827" max="5827" width="11.6640625" style="3" customWidth="1"/>
    <col min="5828" max="5828" width="1.109375" style="3" customWidth="1"/>
    <col min="5829" max="5829" width="9.33203125" style="3" customWidth="1"/>
    <col min="5830" max="5830" width="10.33203125" style="3" customWidth="1"/>
    <col min="5831" max="5831" width="8.88671875" style="3" customWidth="1"/>
    <col min="5832" max="5832" width="10.5546875" style="3" customWidth="1"/>
    <col min="5833" max="5833" width="10.88671875" style="3" customWidth="1"/>
    <col min="5834" max="5834" width="12" style="3" bestFit="1" customWidth="1"/>
    <col min="5835" max="5836" width="11" style="3" bestFit="1" customWidth="1"/>
    <col min="5837" max="5837" width="11.109375" style="3" bestFit="1" customWidth="1"/>
    <col min="5838" max="5838" width="10.109375" style="3" bestFit="1" customWidth="1"/>
    <col min="5839" max="6077" width="9.109375" style="3"/>
    <col min="6078" max="6078" width="13.5546875" style="3" customWidth="1"/>
    <col min="6079" max="6079" width="9.6640625" style="3" customWidth="1"/>
    <col min="6080" max="6080" width="10.109375" style="3" customWidth="1"/>
    <col min="6081" max="6081" width="9.33203125" style="3" customWidth="1"/>
    <col min="6082" max="6082" width="10.5546875" style="3" customWidth="1"/>
    <col min="6083" max="6083" width="11.6640625" style="3" customWidth="1"/>
    <col min="6084" max="6084" width="1.109375" style="3" customWidth="1"/>
    <col min="6085" max="6085" width="9.33203125" style="3" customWidth="1"/>
    <col min="6086" max="6086" width="10.33203125" style="3" customWidth="1"/>
    <col min="6087" max="6087" width="8.88671875" style="3" customWidth="1"/>
    <col min="6088" max="6088" width="10.5546875" style="3" customWidth="1"/>
    <col min="6089" max="6089" width="10.88671875" style="3" customWidth="1"/>
    <col min="6090" max="6090" width="12" style="3" bestFit="1" customWidth="1"/>
    <col min="6091" max="6092" width="11" style="3" bestFit="1" customWidth="1"/>
    <col min="6093" max="6093" width="11.109375" style="3" bestFit="1" customWidth="1"/>
    <col min="6094" max="6094" width="10.109375" style="3" bestFit="1" customWidth="1"/>
    <col min="6095" max="6333" width="9.109375" style="3"/>
    <col min="6334" max="6334" width="13.5546875" style="3" customWidth="1"/>
    <col min="6335" max="6335" width="9.6640625" style="3" customWidth="1"/>
    <col min="6336" max="6336" width="10.109375" style="3" customWidth="1"/>
    <col min="6337" max="6337" width="9.33203125" style="3" customWidth="1"/>
    <col min="6338" max="6338" width="10.5546875" style="3" customWidth="1"/>
    <col min="6339" max="6339" width="11.6640625" style="3" customWidth="1"/>
    <col min="6340" max="6340" width="1.109375" style="3" customWidth="1"/>
    <col min="6341" max="6341" width="9.33203125" style="3" customWidth="1"/>
    <col min="6342" max="6342" width="10.33203125" style="3" customWidth="1"/>
    <col min="6343" max="6343" width="8.88671875" style="3" customWidth="1"/>
    <col min="6344" max="6344" width="10.5546875" style="3" customWidth="1"/>
    <col min="6345" max="6345" width="10.88671875" style="3" customWidth="1"/>
    <col min="6346" max="6346" width="12" style="3" bestFit="1" customWidth="1"/>
    <col min="6347" max="6348" width="11" style="3" bestFit="1" customWidth="1"/>
    <col min="6349" max="6349" width="11.109375" style="3" bestFit="1" customWidth="1"/>
    <col min="6350" max="6350" width="10.109375" style="3" bestFit="1" customWidth="1"/>
    <col min="6351" max="6589" width="9.109375" style="3"/>
    <col min="6590" max="6590" width="13.5546875" style="3" customWidth="1"/>
    <col min="6591" max="6591" width="9.6640625" style="3" customWidth="1"/>
    <col min="6592" max="6592" width="10.109375" style="3" customWidth="1"/>
    <col min="6593" max="6593" width="9.33203125" style="3" customWidth="1"/>
    <col min="6594" max="6594" width="10.5546875" style="3" customWidth="1"/>
    <col min="6595" max="6595" width="11.6640625" style="3" customWidth="1"/>
    <col min="6596" max="6596" width="1.109375" style="3" customWidth="1"/>
    <col min="6597" max="6597" width="9.33203125" style="3" customWidth="1"/>
    <col min="6598" max="6598" width="10.33203125" style="3" customWidth="1"/>
    <col min="6599" max="6599" width="8.88671875" style="3" customWidth="1"/>
    <col min="6600" max="6600" width="10.5546875" style="3" customWidth="1"/>
    <col min="6601" max="6601" width="10.88671875" style="3" customWidth="1"/>
    <col min="6602" max="6602" width="12" style="3" bestFit="1" customWidth="1"/>
    <col min="6603" max="6604" width="11" style="3" bestFit="1" customWidth="1"/>
    <col min="6605" max="6605" width="11.109375" style="3" bestFit="1" customWidth="1"/>
    <col min="6606" max="6606" width="10.109375" style="3" bestFit="1" customWidth="1"/>
    <col min="6607" max="6845" width="9.109375" style="3"/>
    <col min="6846" max="6846" width="13.5546875" style="3" customWidth="1"/>
    <col min="6847" max="6847" width="9.6640625" style="3" customWidth="1"/>
    <col min="6848" max="6848" width="10.109375" style="3" customWidth="1"/>
    <col min="6849" max="6849" width="9.33203125" style="3" customWidth="1"/>
    <col min="6850" max="6850" width="10.5546875" style="3" customWidth="1"/>
    <col min="6851" max="6851" width="11.6640625" style="3" customWidth="1"/>
    <col min="6852" max="6852" width="1.109375" style="3" customWidth="1"/>
    <col min="6853" max="6853" width="9.33203125" style="3" customWidth="1"/>
    <col min="6854" max="6854" width="10.33203125" style="3" customWidth="1"/>
    <col min="6855" max="6855" width="8.88671875" style="3" customWidth="1"/>
    <col min="6856" max="6856" width="10.5546875" style="3" customWidth="1"/>
    <col min="6857" max="6857" width="10.88671875" style="3" customWidth="1"/>
    <col min="6858" max="6858" width="12" style="3" bestFit="1" customWidth="1"/>
    <col min="6859" max="6860" width="11" style="3" bestFit="1" customWidth="1"/>
    <col min="6861" max="6861" width="11.109375" style="3" bestFit="1" customWidth="1"/>
    <col min="6862" max="6862" width="10.109375" style="3" bestFit="1" customWidth="1"/>
    <col min="6863" max="7101" width="9.109375" style="3"/>
    <col min="7102" max="7102" width="13.5546875" style="3" customWidth="1"/>
    <col min="7103" max="7103" width="9.6640625" style="3" customWidth="1"/>
    <col min="7104" max="7104" width="10.109375" style="3" customWidth="1"/>
    <col min="7105" max="7105" width="9.33203125" style="3" customWidth="1"/>
    <col min="7106" max="7106" width="10.5546875" style="3" customWidth="1"/>
    <col min="7107" max="7107" width="11.6640625" style="3" customWidth="1"/>
    <col min="7108" max="7108" width="1.109375" style="3" customWidth="1"/>
    <col min="7109" max="7109" width="9.33203125" style="3" customWidth="1"/>
    <col min="7110" max="7110" width="10.33203125" style="3" customWidth="1"/>
    <col min="7111" max="7111" width="8.88671875" style="3" customWidth="1"/>
    <col min="7112" max="7112" width="10.5546875" style="3" customWidth="1"/>
    <col min="7113" max="7113" width="10.88671875" style="3" customWidth="1"/>
    <col min="7114" max="7114" width="12" style="3" bestFit="1" customWidth="1"/>
    <col min="7115" max="7116" width="11" style="3" bestFit="1" customWidth="1"/>
    <col min="7117" max="7117" width="11.109375" style="3" bestFit="1" customWidth="1"/>
    <col min="7118" max="7118" width="10.109375" style="3" bestFit="1" customWidth="1"/>
    <col min="7119" max="7357" width="9.109375" style="3"/>
    <col min="7358" max="7358" width="13.5546875" style="3" customWidth="1"/>
    <col min="7359" max="7359" width="9.6640625" style="3" customWidth="1"/>
    <col min="7360" max="7360" width="10.109375" style="3" customWidth="1"/>
    <col min="7361" max="7361" width="9.33203125" style="3" customWidth="1"/>
    <col min="7362" max="7362" width="10.5546875" style="3" customWidth="1"/>
    <col min="7363" max="7363" width="11.6640625" style="3" customWidth="1"/>
    <col min="7364" max="7364" width="1.109375" style="3" customWidth="1"/>
    <col min="7365" max="7365" width="9.33203125" style="3" customWidth="1"/>
    <col min="7366" max="7366" width="10.33203125" style="3" customWidth="1"/>
    <col min="7367" max="7367" width="8.88671875" style="3" customWidth="1"/>
    <col min="7368" max="7368" width="10.5546875" style="3" customWidth="1"/>
    <col min="7369" max="7369" width="10.88671875" style="3" customWidth="1"/>
    <col min="7370" max="7370" width="12" style="3" bestFit="1" customWidth="1"/>
    <col min="7371" max="7372" width="11" style="3" bestFit="1" customWidth="1"/>
    <col min="7373" max="7373" width="11.109375" style="3" bestFit="1" customWidth="1"/>
    <col min="7374" max="7374" width="10.109375" style="3" bestFit="1" customWidth="1"/>
    <col min="7375" max="7613" width="9.109375" style="3"/>
    <col min="7614" max="7614" width="13.5546875" style="3" customWidth="1"/>
    <col min="7615" max="7615" width="9.6640625" style="3" customWidth="1"/>
    <col min="7616" max="7616" width="10.109375" style="3" customWidth="1"/>
    <col min="7617" max="7617" width="9.33203125" style="3" customWidth="1"/>
    <col min="7618" max="7618" width="10.5546875" style="3" customWidth="1"/>
    <col min="7619" max="7619" width="11.6640625" style="3" customWidth="1"/>
    <col min="7620" max="7620" width="1.109375" style="3" customWidth="1"/>
    <col min="7621" max="7621" width="9.33203125" style="3" customWidth="1"/>
    <col min="7622" max="7622" width="10.33203125" style="3" customWidth="1"/>
    <col min="7623" max="7623" width="8.88671875" style="3" customWidth="1"/>
    <col min="7624" max="7624" width="10.5546875" style="3" customWidth="1"/>
    <col min="7625" max="7625" width="10.88671875" style="3" customWidth="1"/>
    <col min="7626" max="7626" width="12" style="3" bestFit="1" customWidth="1"/>
    <col min="7627" max="7628" width="11" style="3" bestFit="1" customWidth="1"/>
    <col min="7629" max="7629" width="11.109375" style="3" bestFit="1" customWidth="1"/>
    <col min="7630" max="7630" width="10.109375" style="3" bestFit="1" customWidth="1"/>
    <col min="7631" max="7869" width="9.109375" style="3"/>
    <col min="7870" max="7870" width="13.5546875" style="3" customWidth="1"/>
    <col min="7871" max="7871" width="9.6640625" style="3" customWidth="1"/>
    <col min="7872" max="7872" width="10.109375" style="3" customWidth="1"/>
    <col min="7873" max="7873" width="9.33203125" style="3" customWidth="1"/>
    <col min="7874" max="7874" width="10.5546875" style="3" customWidth="1"/>
    <col min="7875" max="7875" width="11.6640625" style="3" customWidth="1"/>
    <col min="7876" max="7876" width="1.109375" style="3" customWidth="1"/>
    <col min="7877" max="7877" width="9.33203125" style="3" customWidth="1"/>
    <col min="7878" max="7878" width="10.33203125" style="3" customWidth="1"/>
    <col min="7879" max="7879" width="8.88671875" style="3" customWidth="1"/>
    <col min="7880" max="7880" width="10.5546875" style="3" customWidth="1"/>
    <col min="7881" max="7881" width="10.88671875" style="3" customWidth="1"/>
    <col min="7882" max="7882" width="12" style="3" bestFit="1" customWidth="1"/>
    <col min="7883" max="7884" width="11" style="3" bestFit="1" customWidth="1"/>
    <col min="7885" max="7885" width="11.109375" style="3" bestFit="1" customWidth="1"/>
    <col min="7886" max="7886" width="10.109375" style="3" bestFit="1" customWidth="1"/>
    <col min="7887" max="8125" width="9.109375" style="3"/>
    <col min="8126" max="8126" width="13.5546875" style="3" customWidth="1"/>
    <col min="8127" max="8127" width="9.6640625" style="3" customWidth="1"/>
    <col min="8128" max="8128" width="10.109375" style="3" customWidth="1"/>
    <col min="8129" max="8129" width="9.33203125" style="3" customWidth="1"/>
    <col min="8130" max="8130" width="10.5546875" style="3" customWidth="1"/>
    <col min="8131" max="8131" width="11.6640625" style="3" customWidth="1"/>
    <col min="8132" max="8132" width="1.109375" style="3" customWidth="1"/>
    <col min="8133" max="8133" width="9.33203125" style="3" customWidth="1"/>
    <col min="8134" max="8134" width="10.33203125" style="3" customWidth="1"/>
    <col min="8135" max="8135" width="8.88671875" style="3" customWidth="1"/>
    <col min="8136" max="8136" width="10.5546875" style="3" customWidth="1"/>
    <col min="8137" max="8137" width="10.88671875" style="3" customWidth="1"/>
    <col min="8138" max="8138" width="12" style="3" bestFit="1" customWidth="1"/>
    <col min="8139" max="8140" width="11" style="3" bestFit="1" customWidth="1"/>
    <col min="8141" max="8141" width="11.109375" style="3" bestFit="1" customWidth="1"/>
    <col min="8142" max="8142" width="10.109375" style="3" bestFit="1" customWidth="1"/>
    <col min="8143" max="8381" width="9.109375" style="3"/>
    <col min="8382" max="8382" width="13.5546875" style="3" customWidth="1"/>
    <col min="8383" max="8383" width="9.6640625" style="3" customWidth="1"/>
    <col min="8384" max="8384" width="10.109375" style="3" customWidth="1"/>
    <col min="8385" max="8385" width="9.33203125" style="3" customWidth="1"/>
    <col min="8386" max="8386" width="10.5546875" style="3" customWidth="1"/>
    <col min="8387" max="8387" width="11.6640625" style="3" customWidth="1"/>
    <col min="8388" max="8388" width="1.109375" style="3" customWidth="1"/>
    <col min="8389" max="8389" width="9.33203125" style="3" customWidth="1"/>
    <col min="8390" max="8390" width="10.33203125" style="3" customWidth="1"/>
    <col min="8391" max="8391" width="8.88671875" style="3" customWidth="1"/>
    <col min="8392" max="8392" width="10.5546875" style="3" customWidth="1"/>
    <col min="8393" max="8393" width="10.88671875" style="3" customWidth="1"/>
    <col min="8394" max="8394" width="12" style="3" bestFit="1" customWidth="1"/>
    <col min="8395" max="8396" width="11" style="3" bestFit="1" customWidth="1"/>
    <col min="8397" max="8397" width="11.109375" style="3" bestFit="1" customWidth="1"/>
    <col min="8398" max="8398" width="10.109375" style="3" bestFit="1" customWidth="1"/>
    <col min="8399" max="8637" width="9.109375" style="3"/>
    <col min="8638" max="8638" width="13.5546875" style="3" customWidth="1"/>
    <col min="8639" max="8639" width="9.6640625" style="3" customWidth="1"/>
    <col min="8640" max="8640" width="10.109375" style="3" customWidth="1"/>
    <col min="8641" max="8641" width="9.33203125" style="3" customWidth="1"/>
    <col min="8642" max="8642" width="10.5546875" style="3" customWidth="1"/>
    <col min="8643" max="8643" width="11.6640625" style="3" customWidth="1"/>
    <col min="8644" max="8644" width="1.109375" style="3" customWidth="1"/>
    <col min="8645" max="8645" width="9.33203125" style="3" customWidth="1"/>
    <col min="8646" max="8646" width="10.33203125" style="3" customWidth="1"/>
    <col min="8647" max="8647" width="8.88671875" style="3" customWidth="1"/>
    <col min="8648" max="8648" width="10.5546875" style="3" customWidth="1"/>
    <col min="8649" max="8649" width="10.88671875" style="3" customWidth="1"/>
    <col min="8650" max="8650" width="12" style="3" bestFit="1" customWidth="1"/>
    <col min="8651" max="8652" width="11" style="3" bestFit="1" customWidth="1"/>
    <col min="8653" max="8653" width="11.109375" style="3" bestFit="1" customWidth="1"/>
    <col min="8654" max="8654" width="10.109375" style="3" bestFit="1" customWidth="1"/>
    <col min="8655" max="8893" width="9.109375" style="3"/>
    <col min="8894" max="8894" width="13.5546875" style="3" customWidth="1"/>
    <col min="8895" max="8895" width="9.6640625" style="3" customWidth="1"/>
    <col min="8896" max="8896" width="10.109375" style="3" customWidth="1"/>
    <col min="8897" max="8897" width="9.33203125" style="3" customWidth="1"/>
    <col min="8898" max="8898" width="10.5546875" style="3" customWidth="1"/>
    <col min="8899" max="8899" width="11.6640625" style="3" customWidth="1"/>
    <col min="8900" max="8900" width="1.109375" style="3" customWidth="1"/>
    <col min="8901" max="8901" width="9.33203125" style="3" customWidth="1"/>
    <col min="8902" max="8902" width="10.33203125" style="3" customWidth="1"/>
    <col min="8903" max="8903" width="8.88671875" style="3" customWidth="1"/>
    <col min="8904" max="8904" width="10.5546875" style="3" customWidth="1"/>
    <col min="8905" max="8905" width="10.88671875" style="3" customWidth="1"/>
    <col min="8906" max="8906" width="12" style="3" bestFit="1" customWidth="1"/>
    <col min="8907" max="8908" width="11" style="3" bestFit="1" customWidth="1"/>
    <col min="8909" max="8909" width="11.109375" style="3" bestFit="1" customWidth="1"/>
    <col min="8910" max="8910" width="10.109375" style="3" bestFit="1" customWidth="1"/>
    <col min="8911" max="9149" width="9.109375" style="3"/>
    <col min="9150" max="9150" width="13.5546875" style="3" customWidth="1"/>
    <col min="9151" max="9151" width="9.6640625" style="3" customWidth="1"/>
    <col min="9152" max="9152" width="10.109375" style="3" customWidth="1"/>
    <col min="9153" max="9153" width="9.33203125" style="3" customWidth="1"/>
    <col min="9154" max="9154" width="10.5546875" style="3" customWidth="1"/>
    <col min="9155" max="9155" width="11.6640625" style="3" customWidth="1"/>
    <col min="9156" max="9156" width="1.109375" style="3" customWidth="1"/>
    <col min="9157" max="9157" width="9.33203125" style="3" customWidth="1"/>
    <col min="9158" max="9158" width="10.33203125" style="3" customWidth="1"/>
    <col min="9159" max="9159" width="8.88671875" style="3" customWidth="1"/>
    <col min="9160" max="9160" width="10.5546875" style="3" customWidth="1"/>
    <col min="9161" max="9161" width="10.88671875" style="3" customWidth="1"/>
    <col min="9162" max="9162" width="12" style="3" bestFit="1" customWidth="1"/>
    <col min="9163" max="9164" width="11" style="3" bestFit="1" customWidth="1"/>
    <col min="9165" max="9165" width="11.109375" style="3" bestFit="1" customWidth="1"/>
    <col min="9166" max="9166" width="10.109375" style="3" bestFit="1" customWidth="1"/>
    <col min="9167" max="9405" width="9.109375" style="3"/>
    <col min="9406" max="9406" width="13.5546875" style="3" customWidth="1"/>
    <col min="9407" max="9407" width="9.6640625" style="3" customWidth="1"/>
    <col min="9408" max="9408" width="10.109375" style="3" customWidth="1"/>
    <col min="9409" max="9409" width="9.33203125" style="3" customWidth="1"/>
    <col min="9410" max="9410" width="10.5546875" style="3" customWidth="1"/>
    <col min="9411" max="9411" width="11.6640625" style="3" customWidth="1"/>
    <col min="9412" max="9412" width="1.109375" style="3" customWidth="1"/>
    <col min="9413" max="9413" width="9.33203125" style="3" customWidth="1"/>
    <col min="9414" max="9414" width="10.33203125" style="3" customWidth="1"/>
    <col min="9415" max="9415" width="8.88671875" style="3" customWidth="1"/>
    <col min="9416" max="9416" width="10.5546875" style="3" customWidth="1"/>
    <col min="9417" max="9417" width="10.88671875" style="3" customWidth="1"/>
    <col min="9418" max="9418" width="12" style="3" bestFit="1" customWidth="1"/>
    <col min="9419" max="9420" width="11" style="3" bestFit="1" customWidth="1"/>
    <col min="9421" max="9421" width="11.109375" style="3" bestFit="1" customWidth="1"/>
    <col min="9422" max="9422" width="10.109375" style="3" bestFit="1" customWidth="1"/>
    <col min="9423" max="9661" width="9.109375" style="3"/>
    <col min="9662" max="9662" width="13.5546875" style="3" customWidth="1"/>
    <col min="9663" max="9663" width="9.6640625" style="3" customWidth="1"/>
    <col min="9664" max="9664" width="10.109375" style="3" customWidth="1"/>
    <col min="9665" max="9665" width="9.33203125" style="3" customWidth="1"/>
    <col min="9666" max="9666" width="10.5546875" style="3" customWidth="1"/>
    <col min="9667" max="9667" width="11.6640625" style="3" customWidth="1"/>
    <col min="9668" max="9668" width="1.109375" style="3" customWidth="1"/>
    <col min="9669" max="9669" width="9.33203125" style="3" customWidth="1"/>
    <col min="9670" max="9670" width="10.33203125" style="3" customWidth="1"/>
    <col min="9671" max="9671" width="8.88671875" style="3" customWidth="1"/>
    <col min="9672" max="9672" width="10.5546875" style="3" customWidth="1"/>
    <col min="9673" max="9673" width="10.88671875" style="3" customWidth="1"/>
    <col min="9674" max="9674" width="12" style="3" bestFit="1" customWidth="1"/>
    <col min="9675" max="9676" width="11" style="3" bestFit="1" customWidth="1"/>
    <col min="9677" max="9677" width="11.109375" style="3" bestFit="1" customWidth="1"/>
    <col min="9678" max="9678" width="10.109375" style="3" bestFit="1" customWidth="1"/>
    <col min="9679" max="9917" width="9.109375" style="3"/>
    <col min="9918" max="9918" width="13.5546875" style="3" customWidth="1"/>
    <col min="9919" max="9919" width="9.6640625" style="3" customWidth="1"/>
    <col min="9920" max="9920" width="10.109375" style="3" customWidth="1"/>
    <col min="9921" max="9921" width="9.33203125" style="3" customWidth="1"/>
    <col min="9922" max="9922" width="10.5546875" style="3" customWidth="1"/>
    <col min="9923" max="9923" width="11.6640625" style="3" customWidth="1"/>
    <col min="9924" max="9924" width="1.109375" style="3" customWidth="1"/>
    <col min="9925" max="9925" width="9.33203125" style="3" customWidth="1"/>
    <col min="9926" max="9926" width="10.33203125" style="3" customWidth="1"/>
    <col min="9927" max="9927" width="8.88671875" style="3" customWidth="1"/>
    <col min="9928" max="9928" width="10.5546875" style="3" customWidth="1"/>
    <col min="9929" max="9929" width="10.88671875" style="3" customWidth="1"/>
    <col min="9930" max="9930" width="12" style="3" bestFit="1" customWidth="1"/>
    <col min="9931" max="9932" width="11" style="3" bestFit="1" customWidth="1"/>
    <col min="9933" max="9933" width="11.109375" style="3" bestFit="1" customWidth="1"/>
    <col min="9934" max="9934" width="10.109375" style="3" bestFit="1" customWidth="1"/>
    <col min="9935" max="10173" width="9.109375" style="3"/>
    <col min="10174" max="10174" width="13.5546875" style="3" customWidth="1"/>
    <col min="10175" max="10175" width="9.6640625" style="3" customWidth="1"/>
    <col min="10176" max="10176" width="10.109375" style="3" customWidth="1"/>
    <col min="10177" max="10177" width="9.33203125" style="3" customWidth="1"/>
    <col min="10178" max="10178" width="10.5546875" style="3" customWidth="1"/>
    <col min="10179" max="10179" width="11.6640625" style="3" customWidth="1"/>
    <col min="10180" max="10180" width="1.109375" style="3" customWidth="1"/>
    <col min="10181" max="10181" width="9.33203125" style="3" customWidth="1"/>
    <col min="10182" max="10182" width="10.33203125" style="3" customWidth="1"/>
    <col min="10183" max="10183" width="8.88671875" style="3" customWidth="1"/>
    <col min="10184" max="10184" width="10.5546875" style="3" customWidth="1"/>
    <col min="10185" max="10185" width="10.88671875" style="3" customWidth="1"/>
    <col min="10186" max="10186" width="12" style="3" bestFit="1" customWidth="1"/>
    <col min="10187" max="10188" width="11" style="3" bestFit="1" customWidth="1"/>
    <col min="10189" max="10189" width="11.109375" style="3" bestFit="1" customWidth="1"/>
    <col min="10190" max="10190" width="10.109375" style="3" bestFit="1" customWidth="1"/>
    <col min="10191" max="10429" width="9.109375" style="3"/>
    <col min="10430" max="10430" width="13.5546875" style="3" customWidth="1"/>
    <col min="10431" max="10431" width="9.6640625" style="3" customWidth="1"/>
    <col min="10432" max="10432" width="10.109375" style="3" customWidth="1"/>
    <col min="10433" max="10433" width="9.33203125" style="3" customWidth="1"/>
    <col min="10434" max="10434" width="10.5546875" style="3" customWidth="1"/>
    <col min="10435" max="10435" width="11.6640625" style="3" customWidth="1"/>
    <col min="10436" max="10436" width="1.109375" style="3" customWidth="1"/>
    <col min="10437" max="10437" width="9.33203125" style="3" customWidth="1"/>
    <col min="10438" max="10438" width="10.33203125" style="3" customWidth="1"/>
    <col min="10439" max="10439" width="8.88671875" style="3" customWidth="1"/>
    <col min="10440" max="10440" width="10.5546875" style="3" customWidth="1"/>
    <col min="10441" max="10441" width="10.88671875" style="3" customWidth="1"/>
    <col min="10442" max="10442" width="12" style="3" bestFit="1" customWidth="1"/>
    <col min="10443" max="10444" width="11" style="3" bestFit="1" customWidth="1"/>
    <col min="10445" max="10445" width="11.109375" style="3" bestFit="1" customWidth="1"/>
    <col min="10446" max="10446" width="10.109375" style="3" bestFit="1" customWidth="1"/>
    <col min="10447" max="10685" width="9.109375" style="3"/>
    <col min="10686" max="10686" width="13.5546875" style="3" customWidth="1"/>
    <col min="10687" max="10687" width="9.6640625" style="3" customWidth="1"/>
    <col min="10688" max="10688" width="10.109375" style="3" customWidth="1"/>
    <col min="10689" max="10689" width="9.33203125" style="3" customWidth="1"/>
    <col min="10690" max="10690" width="10.5546875" style="3" customWidth="1"/>
    <col min="10691" max="10691" width="11.6640625" style="3" customWidth="1"/>
    <col min="10692" max="10692" width="1.109375" style="3" customWidth="1"/>
    <col min="10693" max="10693" width="9.33203125" style="3" customWidth="1"/>
    <col min="10694" max="10694" width="10.33203125" style="3" customWidth="1"/>
    <col min="10695" max="10695" width="8.88671875" style="3" customWidth="1"/>
    <col min="10696" max="10696" width="10.5546875" style="3" customWidth="1"/>
    <col min="10697" max="10697" width="10.88671875" style="3" customWidth="1"/>
    <col min="10698" max="10698" width="12" style="3" bestFit="1" customWidth="1"/>
    <col min="10699" max="10700" width="11" style="3" bestFit="1" customWidth="1"/>
    <col min="10701" max="10701" width="11.109375" style="3" bestFit="1" customWidth="1"/>
    <col min="10702" max="10702" width="10.109375" style="3" bestFit="1" customWidth="1"/>
    <col min="10703" max="10941" width="9.109375" style="3"/>
    <col min="10942" max="10942" width="13.5546875" style="3" customWidth="1"/>
    <col min="10943" max="10943" width="9.6640625" style="3" customWidth="1"/>
    <col min="10944" max="10944" width="10.109375" style="3" customWidth="1"/>
    <col min="10945" max="10945" width="9.33203125" style="3" customWidth="1"/>
    <col min="10946" max="10946" width="10.5546875" style="3" customWidth="1"/>
    <col min="10947" max="10947" width="11.6640625" style="3" customWidth="1"/>
    <col min="10948" max="10948" width="1.109375" style="3" customWidth="1"/>
    <col min="10949" max="10949" width="9.33203125" style="3" customWidth="1"/>
    <col min="10950" max="10950" width="10.33203125" style="3" customWidth="1"/>
    <col min="10951" max="10951" width="8.88671875" style="3" customWidth="1"/>
    <col min="10952" max="10952" width="10.5546875" style="3" customWidth="1"/>
    <col min="10953" max="10953" width="10.88671875" style="3" customWidth="1"/>
    <col min="10954" max="10954" width="12" style="3" bestFit="1" customWidth="1"/>
    <col min="10955" max="10956" width="11" style="3" bestFit="1" customWidth="1"/>
    <col min="10957" max="10957" width="11.109375" style="3" bestFit="1" customWidth="1"/>
    <col min="10958" max="10958" width="10.109375" style="3" bestFit="1" customWidth="1"/>
    <col min="10959" max="11197" width="9.109375" style="3"/>
    <col min="11198" max="11198" width="13.5546875" style="3" customWidth="1"/>
    <col min="11199" max="11199" width="9.6640625" style="3" customWidth="1"/>
    <col min="11200" max="11200" width="10.109375" style="3" customWidth="1"/>
    <col min="11201" max="11201" width="9.33203125" style="3" customWidth="1"/>
    <col min="11202" max="11202" width="10.5546875" style="3" customWidth="1"/>
    <col min="11203" max="11203" width="11.6640625" style="3" customWidth="1"/>
    <col min="11204" max="11204" width="1.109375" style="3" customWidth="1"/>
    <col min="11205" max="11205" width="9.33203125" style="3" customWidth="1"/>
    <col min="11206" max="11206" width="10.33203125" style="3" customWidth="1"/>
    <col min="11207" max="11207" width="8.88671875" style="3" customWidth="1"/>
    <col min="11208" max="11208" width="10.5546875" style="3" customWidth="1"/>
    <col min="11209" max="11209" width="10.88671875" style="3" customWidth="1"/>
    <col min="11210" max="11210" width="12" style="3" bestFit="1" customWidth="1"/>
    <col min="11211" max="11212" width="11" style="3" bestFit="1" customWidth="1"/>
    <col min="11213" max="11213" width="11.109375" style="3" bestFit="1" customWidth="1"/>
    <col min="11214" max="11214" width="10.109375" style="3" bestFit="1" customWidth="1"/>
    <col min="11215" max="11453" width="9.109375" style="3"/>
    <col min="11454" max="11454" width="13.5546875" style="3" customWidth="1"/>
    <col min="11455" max="11455" width="9.6640625" style="3" customWidth="1"/>
    <col min="11456" max="11456" width="10.109375" style="3" customWidth="1"/>
    <col min="11457" max="11457" width="9.33203125" style="3" customWidth="1"/>
    <col min="11458" max="11458" width="10.5546875" style="3" customWidth="1"/>
    <col min="11459" max="11459" width="11.6640625" style="3" customWidth="1"/>
    <col min="11460" max="11460" width="1.109375" style="3" customWidth="1"/>
    <col min="11461" max="11461" width="9.33203125" style="3" customWidth="1"/>
    <col min="11462" max="11462" width="10.33203125" style="3" customWidth="1"/>
    <col min="11463" max="11463" width="8.88671875" style="3" customWidth="1"/>
    <col min="11464" max="11464" width="10.5546875" style="3" customWidth="1"/>
    <col min="11465" max="11465" width="10.88671875" style="3" customWidth="1"/>
    <col min="11466" max="11466" width="12" style="3" bestFit="1" customWidth="1"/>
    <col min="11467" max="11468" width="11" style="3" bestFit="1" customWidth="1"/>
    <col min="11469" max="11469" width="11.109375" style="3" bestFit="1" customWidth="1"/>
    <col min="11470" max="11470" width="10.109375" style="3" bestFit="1" customWidth="1"/>
    <col min="11471" max="11709" width="9.109375" style="3"/>
    <col min="11710" max="11710" width="13.5546875" style="3" customWidth="1"/>
    <col min="11711" max="11711" width="9.6640625" style="3" customWidth="1"/>
    <col min="11712" max="11712" width="10.109375" style="3" customWidth="1"/>
    <col min="11713" max="11713" width="9.33203125" style="3" customWidth="1"/>
    <col min="11714" max="11714" width="10.5546875" style="3" customWidth="1"/>
    <col min="11715" max="11715" width="11.6640625" style="3" customWidth="1"/>
    <col min="11716" max="11716" width="1.109375" style="3" customWidth="1"/>
    <col min="11717" max="11717" width="9.33203125" style="3" customWidth="1"/>
    <col min="11718" max="11718" width="10.33203125" style="3" customWidth="1"/>
    <col min="11719" max="11719" width="8.88671875" style="3" customWidth="1"/>
    <col min="11720" max="11720" width="10.5546875" style="3" customWidth="1"/>
    <col min="11721" max="11721" width="10.88671875" style="3" customWidth="1"/>
    <col min="11722" max="11722" width="12" style="3" bestFit="1" customWidth="1"/>
    <col min="11723" max="11724" width="11" style="3" bestFit="1" customWidth="1"/>
    <col min="11725" max="11725" width="11.109375" style="3" bestFit="1" customWidth="1"/>
    <col min="11726" max="11726" width="10.109375" style="3" bestFit="1" customWidth="1"/>
    <col min="11727" max="11965" width="9.109375" style="3"/>
    <col min="11966" max="11966" width="13.5546875" style="3" customWidth="1"/>
    <col min="11967" max="11967" width="9.6640625" style="3" customWidth="1"/>
    <col min="11968" max="11968" width="10.109375" style="3" customWidth="1"/>
    <col min="11969" max="11969" width="9.33203125" style="3" customWidth="1"/>
    <col min="11970" max="11970" width="10.5546875" style="3" customWidth="1"/>
    <col min="11971" max="11971" width="11.6640625" style="3" customWidth="1"/>
    <col min="11972" max="11972" width="1.109375" style="3" customWidth="1"/>
    <col min="11973" max="11973" width="9.33203125" style="3" customWidth="1"/>
    <col min="11974" max="11974" width="10.33203125" style="3" customWidth="1"/>
    <col min="11975" max="11975" width="8.88671875" style="3" customWidth="1"/>
    <col min="11976" max="11976" width="10.5546875" style="3" customWidth="1"/>
    <col min="11977" max="11977" width="10.88671875" style="3" customWidth="1"/>
    <col min="11978" max="11978" width="12" style="3" bestFit="1" customWidth="1"/>
    <col min="11979" max="11980" width="11" style="3" bestFit="1" customWidth="1"/>
    <col min="11981" max="11981" width="11.109375" style="3" bestFit="1" customWidth="1"/>
    <col min="11982" max="11982" width="10.109375" style="3" bestFit="1" customWidth="1"/>
    <col min="11983" max="12221" width="9.109375" style="3"/>
    <col min="12222" max="12222" width="13.5546875" style="3" customWidth="1"/>
    <col min="12223" max="12223" width="9.6640625" style="3" customWidth="1"/>
    <col min="12224" max="12224" width="10.109375" style="3" customWidth="1"/>
    <col min="12225" max="12225" width="9.33203125" style="3" customWidth="1"/>
    <col min="12226" max="12226" width="10.5546875" style="3" customWidth="1"/>
    <col min="12227" max="12227" width="11.6640625" style="3" customWidth="1"/>
    <col min="12228" max="12228" width="1.109375" style="3" customWidth="1"/>
    <col min="12229" max="12229" width="9.33203125" style="3" customWidth="1"/>
    <col min="12230" max="12230" width="10.33203125" style="3" customWidth="1"/>
    <col min="12231" max="12231" width="8.88671875" style="3" customWidth="1"/>
    <col min="12232" max="12232" width="10.5546875" style="3" customWidth="1"/>
    <col min="12233" max="12233" width="10.88671875" style="3" customWidth="1"/>
    <col min="12234" max="12234" width="12" style="3" bestFit="1" customWidth="1"/>
    <col min="12235" max="12236" width="11" style="3" bestFit="1" customWidth="1"/>
    <col min="12237" max="12237" width="11.109375" style="3" bestFit="1" customWidth="1"/>
    <col min="12238" max="12238" width="10.109375" style="3" bestFit="1" customWidth="1"/>
    <col min="12239" max="12477" width="9.109375" style="3"/>
    <col min="12478" max="12478" width="13.5546875" style="3" customWidth="1"/>
    <col min="12479" max="12479" width="9.6640625" style="3" customWidth="1"/>
    <col min="12480" max="12480" width="10.109375" style="3" customWidth="1"/>
    <col min="12481" max="12481" width="9.33203125" style="3" customWidth="1"/>
    <col min="12482" max="12482" width="10.5546875" style="3" customWidth="1"/>
    <col min="12483" max="12483" width="11.6640625" style="3" customWidth="1"/>
    <col min="12484" max="12484" width="1.109375" style="3" customWidth="1"/>
    <col min="12485" max="12485" width="9.33203125" style="3" customWidth="1"/>
    <col min="12486" max="12486" width="10.33203125" style="3" customWidth="1"/>
    <col min="12487" max="12487" width="8.88671875" style="3" customWidth="1"/>
    <col min="12488" max="12488" width="10.5546875" style="3" customWidth="1"/>
    <col min="12489" max="12489" width="10.88671875" style="3" customWidth="1"/>
    <col min="12490" max="12490" width="12" style="3" bestFit="1" customWidth="1"/>
    <col min="12491" max="12492" width="11" style="3" bestFit="1" customWidth="1"/>
    <col min="12493" max="12493" width="11.109375" style="3" bestFit="1" customWidth="1"/>
    <col min="12494" max="12494" width="10.109375" style="3" bestFit="1" customWidth="1"/>
    <col min="12495" max="12733" width="9.109375" style="3"/>
    <col min="12734" max="12734" width="13.5546875" style="3" customWidth="1"/>
    <col min="12735" max="12735" width="9.6640625" style="3" customWidth="1"/>
    <col min="12736" max="12736" width="10.109375" style="3" customWidth="1"/>
    <col min="12737" max="12737" width="9.33203125" style="3" customWidth="1"/>
    <col min="12738" max="12738" width="10.5546875" style="3" customWidth="1"/>
    <col min="12739" max="12739" width="11.6640625" style="3" customWidth="1"/>
    <col min="12740" max="12740" width="1.109375" style="3" customWidth="1"/>
    <col min="12741" max="12741" width="9.33203125" style="3" customWidth="1"/>
    <col min="12742" max="12742" width="10.33203125" style="3" customWidth="1"/>
    <col min="12743" max="12743" width="8.88671875" style="3" customWidth="1"/>
    <col min="12744" max="12744" width="10.5546875" style="3" customWidth="1"/>
    <col min="12745" max="12745" width="10.88671875" style="3" customWidth="1"/>
    <col min="12746" max="12746" width="12" style="3" bestFit="1" customWidth="1"/>
    <col min="12747" max="12748" width="11" style="3" bestFit="1" customWidth="1"/>
    <col min="12749" max="12749" width="11.109375" style="3" bestFit="1" customWidth="1"/>
    <col min="12750" max="12750" width="10.109375" style="3" bestFit="1" customWidth="1"/>
    <col min="12751" max="12989" width="9.109375" style="3"/>
    <col min="12990" max="12990" width="13.5546875" style="3" customWidth="1"/>
    <col min="12991" max="12991" width="9.6640625" style="3" customWidth="1"/>
    <col min="12992" max="12992" width="10.109375" style="3" customWidth="1"/>
    <col min="12993" max="12993" width="9.33203125" style="3" customWidth="1"/>
    <col min="12994" max="12994" width="10.5546875" style="3" customWidth="1"/>
    <col min="12995" max="12995" width="11.6640625" style="3" customWidth="1"/>
    <col min="12996" max="12996" width="1.109375" style="3" customWidth="1"/>
    <col min="12997" max="12997" width="9.33203125" style="3" customWidth="1"/>
    <col min="12998" max="12998" width="10.33203125" style="3" customWidth="1"/>
    <col min="12999" max="12999" width="8.88671875" style="3" customWidth="1"/>
    <col min="13000" max="13000" width="10.5546875" style="3" customWidth="1"/>
    <col min="13001" max="13001" width="10.88671875" style="3" customWidth="1"/>
    <col min="13002" max="13002" width="12" style="3" bestFit="1" customWidth="1"/>
    <col min="13003" max="13004" width="11" style="3" bestFit="1" customWidth="1"/>
    <col min="13005" max="13005" width="11.109375" style="3" bestFit="1" customWidth="1"/>
    <col min="13006" max="13006" width="10.109375" style="3" bestFit="1" customWidth="1"/>
    <col min="13007" max="13245" width="9.109375" style="3"/>
    <col min="13246" max="13246" width="13.5546875" style="3" customWidth="1"/>
    <col min="13247" max="13247" width="9.6640625" style="3" customWidth="1"/>
    <col min="13248" max="13248" width="10.109375" style="3" customWidth="1"/>
    <col min="13249" max="13249" width="9.33203125" style="3" customWidth="1"/>
    <col min="13250" max="13250" width="10.5546875" style="3" customWidth="1"/>
    <col min="13251" max="13251" width="11.6640625" style="3" customWidth="1"/>
    <col min="13252" max="13252" width="1.109375" style="3" customWidth="1"/>
    <col min="13253" max="13253" width="9.33203125" style="3" customWidth="1"/>
    <col min="13254" max="13254" width="10.33203125" style="3" customWidth="1"/>
    <col min="13255" max="13255" width="8.88671875" style="3" customWidth="1"/>
    <col min="13256" max="13256" width="10.5546875" style="3" customWidth="1"/>
    <col min="13257" max="13257" width="10.88671875" style="3" customWidth="1"/>
    <col min="13258" max="13258" width="12" style="3" bestFit="1" customWidth="1"/>
    <col min="13259" max="13260" width="11" style="3" bestFit="1" customWidth="1"/>
    <col min="13261" max="13261" width="11.109375" style="3" bestFit="1" customWidth="1"/>
    <col min="13262" max="13262" width="10.109375" style="3" bestFit="1" customWidth="1"/>
    <col min="13263" max="13501" width="9.109375" style="3"/>
    <col min="13502" max="13502" width="13.5546875" style="3" customWidth="1"/>
    <col min="13503" max="13503" width="9.6640625" style="3" customWidth="1"/>
    <col min="13504" max="13504" width="10.109375" style="3" customWidth="1"/>
    <col min="13505" max="13505" width="9.33203125" style="3" customWidth="1"/>
    <col min="13506" max="13506" width="10.5546875" style="3" customWidth="1"/>
    <col min="13507" max="13507" width="11.6640625" style="3" customWidth="1"/>
    <col min="13508" max="13508" width="1.109375" style="3" customWidth="1"/>
    <col min="13509" max="13509" width="9.33203125" style="3" customWidth="1"/>
    <col min="13510" max="13510" width="10.33203125" style="3" customWidth="1"/>
    <col min="13511" max="13511" width="8.88671875" style="3" customWidth="1"/>
    <col min="13512" max="13512" width="10.5546875" style="3" customWidth="1"/>
    <col min="13513" max="13513" width="10.88671875" style="3" customWidth="1"/>
    <col min="13514" max="13514" width="12" style="3" bestFit="1" customWidth="1"/>
    <col min="13515" max="13516" width="11" style="3" bestFit="1" customWidth="1"/>
    <col min="13517" max="13517" width="11.109375" style="3" bestFit="1" customWidth="1"/>
    <col min="13518" max="13518" width="10.109375" style="3" bestFit="1" customWidth="1"/>
    <col min="13519" max="13757" width="9.109375" style="3"/>
    <col min="13758" max="13758" width="13.5546875" style="3" customWidth="1"/>
    <col min="13759" max="13759" width="9.6640625" style="3" customWidth="1"/>
    <col min="13760" max="13760" width="10.109375" style="3" customWidth="1"/>
    <col min="13761" max="13761" width="9.33203125" style="3" customWidth="1"/>
    <col min="13762" max="13762" width="10.5546875" style="3" customWidth="1"/>
    <col min="13763" max="13763" width="11.6640625" style="3" customWidth="1"/>
    <col min="13764" max="13764" width="1.109375" style="3" customWidth="1"/>
    <col min="13765" max="13765" width="9.33203125" style="3" customWidth="1"/>
    <col min="13766" max="13766" width="10.33203125" style="3" customWidth="1"/>
    <col min="13767" max="13767" width="8.88671875" style="3" customWidth="1"/>
    <col min="13768" max="13768" width="10.5546875" style="3" customWidth="1"/>
    <col min="13769" max="13769" width="10.88671875" style="3" customWidth="1"/>
    <col min="13770" max="13770" width="12" style="3" bestFit="1" customWidth="1"/>
    <col min="13771" max="13772" width="11" style="3" bestFit="1" customWidth="1"/>
    <col min="13773" max="13773" width="11.109375" style="3" bestFit="1" customWidth="1"/>
    <col min="13774" max="13774" width="10.109375" style="3" bestFit="1" customWidth="1"/>
    <col min="13775" max="14013" width="9.109375" style="3"/>
    <col min="14014" max="14014" width="13.5546875" style="3" customWidth="1"/>
    <col min="14015" max="14015" width="9.6640625" style="3" customWidth="1"/>
    <col min="14016" max="14016" width="10.109375" style="3" customWidth="1"/>
    <col min="14017" max="14017" width="9.33203125" style="3" customWidth="1"/>
    <col min="14018" max="14018" width="10.5546875" style="3" customWidth="1"/>
    <col min="14019" max="14019" width="11.6640625" style="3" customWidth="1"/>
    <col min="14020" max="14020" width="1.109375" style="3" customWidth="1"/>
    <col min="14021" max="14021" width="9.33203125" style="3" customWidth="1"/>
    <col min="14022" max="14022" width="10.33203125" style="3" customWidth="1"/>
    <col min="14023" max="14023" width="8.88671875" style="3" customWidth="1"/>
    <col min="14024" max="14024" width="10.5546875" style="3" customWidth="1"/>
    <col min="14025" max="14025" width="10.88671875" style="3" customWidth="1"/>
    <col min="14026" max="14026" width="12" style="3" bestFit="1" customWidth="1"/>
    <col min="14027" max="14028" width="11" style="3" bestFit="1" customWidth="1"/>
    <col min="14029" max="14029" width="11.109375" style="3" bestFit="1" customWidth="1"/>
    <col min="14030" max="14030" width="10.109375" style="3" bestFit="1" customWidth="1"/>
    <col min="14031" max="14269" width="9.109375" style="3"/>
    <col min="14270" max="14270" width="13.5546875" style="3" customWidth="1"/>
    <col min="14271" max="14271" width="9.6640625" style="3" customWidth="1"/>
    <col min="14272" max="14272" width="10.109375" style="3" customWidth="1"/>
    <col min="14273" max="14273" width="9.33203125" style="3" customWidth="1"/>
    <col min="14274" max="14274" width="10.5546875" style="3" customWidth="1"/>
    <col min="14275" max="14275" width="11.6640625" style="3" customWidth="1"/>
    <col min="14276" max="14276" width="1.109375" style="3" customWidth="1"/>
    <col min="14277" max="14277" width="9.33203125" style="3" customWidth="1"/>
    <col min="14278" max="14278" width="10.33203125" style="3" customWidth="1"/>
    <col min="14279" max="14279" width="8.88671875" style="3" customWidth="1"/>
    <col min="14280" max="14280" width="10.5546875" style="3" customWidth="1"/>
    <col min="14281" max="14281" width="10.88671875" style="3" customWidth="1"/>
    <col min="14282" max="14282" width="12" style="3" bestFit="1" customWidth="1"/>
    <col min="14283" max="14284" width="11" style="3" bestFit="1" customWidth="1"/>
    <col min="14285" max="14285" width="11.109375" style="3" bestFit="1" customWidth="1"/>
    <col min="14286" max="14286" width="10.109375" style="3" bestFit="1" customWidth="1"/>
    <col min="14287" max="14525" width="9.109375" style="3"/>
    <col min="14526" max="14526" width="13.5546875" style="3" customWidth="1"/>
    <col min="14527" max="14527" width="9.6640625" style="3" customWidth="1"/>
    <col min="14528" max="14528" width="10.109375" style="3" customWidth="1"/>
    <col min="14529" max="14529" width="9.33203125" style="3" customWidth="1"/>
    <col min="14530" max="14530" width="10.5546875" style="3" customWidth="1"/>
    <col min="14531" max="14531" width="11.6640625" style="3" customWidth="1"/>
    <col min="14532" max="14532" width="1.109375" style="3" customWidth="1"/>
    <col min="14533" max="14533" width="9.33203125" style="3" customWidth="1"/>
    <col min="14534" max="14534" width="10.33203125" style="3" customWidth="1"/>
    <col min="14535" max="14535" width="8.88671875" style="3" customWidth="1"/>
    <col min="14536" max="14536" width="10.5546875" style="3" customWidth="1"/>
    <col min="14537" max="14537" width="10.88671875" style="3" customWidth="1"/>
    <col min="14538" max="14538" width="12" style="3" bestFit="1" customWidth="1"/>
    <col min="14539" max="14540" width="11" style="3" bestFit="1" customWidth="1"/>
    <col min="14541" max="14541" width="11.109375" style="3" bestFit="1" customWidth="1"/>
    <col min="14542" max="14542" width="10.109375" style="3" bestFit="1" customWidth="1"/>
    <col min="14543" max="14781" width="9.109375" style="3"/>
    <col min="14782" max="14782" width="13.5546875" style="3" customWidth="1"/>
    <col min="14783" max="14783" width="9.6640625" style="3" customWidth="1"/>
    <col min="14784" max="14784" width="10.109375" style="3" customWidth="1"/>
    <col min="14785" max="14785" width="9.33203125" style="3" customWidth="1"/>
    <col min="14786" max="14786" width="10.5546875" style="3" customWidth="1"/>
    <col min="14787" max="14787" width="11.6640625" style="3" customWidth="1"/>
    <col min="14788" max="14788" width="1.109375" style="3" customWidth="1"/>
    <col min="14789" max="14789" width="9.33203125" style="3" customWidth="1"/>
    <col min="14790" max="14790" width="10.33203125" style="3" customWidth="1"/>
    <col min="14791" max="14791" width="8.88671875" style="3" customWidth="1"/>
    <col min="14792" max="14792" width="10.5546875" style="3" customWidth="1"/>
    <col min="14793" max="14793" width="10.88671875" style="3" customWidth="1"/>
    <col min="14794" max="14794" width="12" style="3" bestFit="1" customWidth="1"/>
    <col min="14795" max="14796" width="11" style="3" bestFit="1" customWidth="1"/>
    <col min="14797" max="14797" width="11.109375" style="3" bestFit="1" customWidth="1"/>
    <col min="14798" max="14798" width="10.109375" style="3" bestFit="1" customWidth="1"/>
    <col min="14799" max="15037" width="9.109375" style="3"/>
    <col min="15038" max="15038" width="13.5546875" style="3" customWidth="1"/>
    <col min="15039" max="15039" width="9.6640625" style="3" customWidth="1"/>
    <col min="15040" max="15040" width="10.109375" style="3" customWidth="1"/>
    <col min="15041" max="15041" width="9.33203125" style="3" customWidth="1"/>
    <col min="15042" max="15042" width="10.5546875" style="3" customWidth="1"/>
    <col min="15043" max="15043" width="11.6640625" style="3" customWidth="1"/>
    <col min="15044" max="15044" width="1.109375" style="3" customWidth="1"/>
    <col min="15045" max="15045" width="9.33203125" style="3" customWidth="1"/>
    <col min="15046" max="15046" width="10.33203125" style="3" customWidth="1"/>
    <col min="15047" max="15047" width="8.88671875" style="3" customWidth="1"/>
    <col min="15048" max="15048" width="10.5546875" style="3" customWidth="1"/>
    <col min="15049" max="15049" width="10.88671875" style="3" customWidth="1"/>
    <col min="15050" max="15050" width="12" style="3" bestFit="1" customWidth="1"/>
    <col min="15051" max="15052" width="11" style="3" bestFit="1" customWidth="1"/>
    <col min="15053" max="15053" width="11.109375" style="3" bestFit="1" customWidth="1"/>
    <col min="15054" max="15054" width="10.109375" style="3" bestFit="1" customWidth="1"/>
    <col min="15055" max="15293" width="9.109375" style="3"/>
    <col min="15294" max="15294" width="13.5546875" style="3" customWidth="1"/>
    <col min="15295" max="15295" width="9.6640625" style="3" customWidth="1"/>
    <col min="15296" max="15296" width="10.109375" style="3" customWidth="1"/>
    <col min="15297" max="15297" width="9.33203125" style="3" customWidth="1"/>
    <col min="15298" max="15298" width="10.5546875" style="3" customWidth="1"/>
    <col min="15299" max="15299" width="11.6640625" style="3" customWidth="1"/>
    <col min="15300" max="15300" width="1.109375" style="3" customWidth="1"/>
    <col min="15301" max="15301" width="9.33203125" style="3" customWidth="1"/>
    <col min="15302" max="15302" width="10.33203125" style="3" customWidth="1"/>
    <col min="15303" max="15303" width="8.88671875" style="3" customWidth="1"/>
    <col min="15304" max="15304" width="10.5546875" style="3" customWidth="1"/>
    <col min="15305" max="15305" width="10.88671875" style="3" customWidth="1"/>
    <col min="15306" max="15306" width="12" style="3" bestFit="1" customWidth="1"/>
    <col min="15307" max="15308" width="11" style="3" bestFit="1" customWidth="1"/>
    <col min="15309" max="15309" width="11.109375" style="3" bestFit="1" customWidth="1"/>
    <col min="15310" max="15310" width="10.109375" style="3" bestFit="1" customWidth="1"/>
    <col min="15311" max="15549" width="9.109375" style="3"/>
    <col min="15550" max="15550" width="13.5546875" style="3" customWidth="1"/>
    <col min="15551" max="15551" width="9.6640625" style="3" customWidth="1"/>
    <col min="15552" max="15552" width="10.109375" style="3" customWidth="1"/>
    <col min="15553" max="15553" width="9.33203125" style="3" customWidth="1"/>
    <col min="15554" max="15554" width="10.5546875" style="3" customWidth="1"/>
    <col min="15555" max="15555" width="11.6640625" style="3" customWidth="1"/>
    <col min="15556" max="15556" width="1.109375" style="3" customWidth="1"/>
    <col min="15557" max="15557" width="9.33203125" style="3" customWidth="1"/>
    <col min="15558" max="15558" width="10.33203125" style="3" customWidth="1"/>
    <col min="15559" max="15559" width="8.88671875" style="3" customWidth="1"/>
    <col min="15560" max="15560" width="10.5546875" style="3" customWidth="1"/>
    <col min="15561" max="15561" width="10.88671875" style="3" customWidth="1"/>
    <col min="15562" max="15562" width="12" style="3" bestFit="1" customWidth="1"/>
    <col min="15563" max="15564" width="11" style="3" bestFit="1" customWidth="1"/>
    <col min="15565" max="15565" width="11.109375" style="3" bestFit="1" customWidth="1"/>
    <col min="15566" max="15566" width="10.109375" style="3" bestFit="1" customWidth="1"/>
    <col min="15567" max="15805" width="9.109375" style="3"/>
    <col min="15806" max="15806" width="13.5546875" style="3" customWidth="1"/>
    <col min="15807" max="15807" width="9.6640625" style="3" customWidth="1"/>
    <col min="15808" max="15808" width="10.109375" style="3" customWidth="1"/>
    <col min="15809" max="15809" width="9.33203125" style="3" customWidth="1"/>
    <col min="15810" max="15810" width="10.5546875" style="3" customWidth="1"/>
    <col min="15811" max="15811" width="11.6640625" style="3" customWidth="1"/>
    <col min="15812" max="15812" width="1.109375" style="3" customWidth="1"/>
    <col min="15813" max="15813" width="9.33203125" style="3" customWidth="1"/>
    <col min="15814" max="15814" width="10.33203125" style="3" customWidth="1"/>
    <col min="15815" max="15815" width="8.88671875" style="3" customWidth="1"/>
    <col min="15816" max="15816" width="10.5546875" style="3" customWidth="1"/>
    <col min="15817" max="15817" width="10.88671875" style="3" customWidth="1"/>
    <col min="15818" max="15818" width="12" style="3" bestFit="1" customWidth="1"/>
    <col min="15819" max="15820" width="11" style="3" bestFit="1" customWidth="1"/>
    <col min="15821" max="15821" width="11.109375" style="3" bestFit="1" customWidth="1"/>
    <col min="15822" max="15822" width="10.109375" style="3" bestFit="1" customWidth="1"/>
    <col min="15823" max="16061" width="9.109375" style="3"/>
    <col min="16062" max="16062" width="13.5546875" style="3" customWidth="1"/>
    <col min="16063" max="16063" width="9.6640625" style="3" customWidth="1"/>
    <col min="16064" max="16064" width="10.109375" style="3" customWidth="1"/>
    <col min="16065" max="16065" width="9.33203125" style="3" customWidth="1"/>
    <col min="16066" max="16066" width="10.5546875" style="3" customWidth="1"/>
    <col min="16067" max="16067" width="11.6640625" style="3" customWidth="1"/>
    <col min="16068" max="16068" width="1.109375" style="3" customWidth="1"/>
    <col min="16069" max="16069" width="9.33203125" style="3" customWidth="1"/>
    <col min="16070" max="16070" width="10.33203125" style="3" customWidth="1"/>
    <col min="16071" max="16071" width="8.88671875" style="3" customWidth="1"/>
    <col min="16072" max="16072" width="10.5546875" style="3" customWidth="1"/>
    <col min="16073" max="16073" width="10.88671875" style="3" customWidth="1"/>
    <col min="16074" max="16074" width="12" style="3" bestFit="1" customWidth="1"/>
    <col min="16075" max="16076" width="11" style="3" bestFit="1" customWidth="1"/>
    <col min="16077" max="16077" width="11.109375" style="3" bestFit="1" customWidth="1"/>
    <col min="16078" max="16078" width="10.109375" style="3" bestFit="1" customWidth="1"/>
    <col min="16079" max="16376" width="9.109375" style="3"/>
    <col min="16377" max="16384" width="9.109375" style="3" customWidth="1"/>
  </cols>
  <sheetData>
    <row r="1" spans="1:174" ht="13.2" x14ac:dyDescent="0.25">
      <c r="A1" s="94" t="s">
        <v>126</v>
      </c>
      <c r="B1" s="95"/>
      <c r="C1" s="95"/>
      <c r="D1" s="95"/>
      <c r="E1" s="95"/>
      <c r="F1" s="95"/>
      <c r="G1" s="96"/>
      <c r="H1" s="97"/>
      <c r="I1" s="97"/>
      <c r="J1" s="97"/>
      <c r="K1" s="97"/>
      <c r="L1" s="96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</row>
    <row r="2" spans="1:174" ht="12" x14ac:dyDescent="0.25">
      <c r="A2" s="97"/>
      <c r="B2" s="95"/>
      <c r="C2" s="95"/>
      <c r="D2" s="95"/>
      <c r="E2" s="95"/>
      <c r="F2" s="95"/>
      <c r="G2" s="96"/>
      <c r="H2" s="97"/>
      <c r="I2" s="97"/>
      <c r="J2" s="97"/>
      <c r="K2" s="97"/>
      <c r="L2" s="9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</row>
    <row r="3" spans="1:174" ht="12" x14ac:dyDescent="0.25">
      <c r="A3" s="4"/>
      <c r="B3" s="146" t="s">
        <v>120</v>
      </c>
      <c r="C3" s="146"/>
      <c r="D3" s="146"/>
      <c r="E3" s="146"/>
      <c r="F3" s="146"/>
      <c r="G3" s="5"/>
      <c r="H3" s="147" t="s">
        <v>0</v>
      </c>
      <c r="I3" s="147"/>
      <c r="J3" s="147"/>
      <c r="K3" s="147"/>
      <c r="L3" s="147"/>
    </row>
    <row r="4" spans="1:174" ht="12" x14ac:dyDescent="0.25">
      <c r="A4" s="4"/>
      <c r="B4" s="25"/>
      <c r="C4" s="25"/>
      <c r="D4" s="25"/>
      <c r="E4" s="25"/>
      <c r="F4" s="25"/>
      <c r="G4" s="5"/>
      <c r="H4" s="6"/>
      <c r="I4" s="6"/>
      <c r="J4" s="6"/>
      <c r="K4" s="6"/>
      <c r="L4" s="6"/>
    </row>
    <row r="5" spans="1:174" s="8" customFormat="1" ht="27" customHeight="1" x14ac:dyDescent="0.3">
      <c r="A5" s="10" t="s">
        <v>35</v>
      </c>
      <c r="B5" s="26" t="s">
        <v>101</v>
      </c>
      <c r="C5" s="26" t="s">
        <v>102</v>
      </c>
      <c r="D5" s="26" t="s">
        <v>103</v>
      </c>
      <c r="E5" s="26" t="s">
        <v>104</v>
      </c>
      <c r="F5" s="26" t="s">
        <v>105</v>
      </c>
      <c r="G5" s="9"/>
      <c r="H5" s="11" t="s">
        <v>101</v>
      </c>
      <c r="I5" s="11" t="s">
        <v>102</v>
      </c>
      <c r="J5" s="11" t="s">
        <v>103</v>
      </c>
      <c r="K5" s="11" t="s">
        <v>104</v>
      </c>
      <c r="L5" s="11" t="s">
        <v>105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</row>
    <row r="6" spans="1:174" ht="9.9" customHeight="1" x14ac:dyDescent="0.2">
      <c r="A6" s="98"/>
      <c r="B6" s="99"/>
      <c r="C6" s="99"/>
      <c r="D6" s="99"/>
      <c r="E6" s="99"/>
      <c r="F6" s="99"/>
      <c r="G6" s="100"/>
      <c r="H6" s="101"/>
      <c r="I6" s="101"/>
      <c r="J6" s="102"/>
      <c r="K6" s="101"/>
      <c r="L6" s="101"/>
    </row>
    <row r="7" spans="1:174" ht="15" customHeight="1" x14ac:dyDescent="0.2">
      <c r="A7" s="103" t="s">
        <v>117</v>
      </c>
      <c r="B7" s="107">
        <v>983826.76591900003</v>
      </c>
      <c r="C7" s="107">
        <v>799197.14916999999</v>
      </c>
      <c r="D7" s="107">
        <v>800481.31974299997</v>
      </c>
      <c r="E7" s="104">
        <v>1784308.0856619999</v>
      </c>
      <c r="F7" s="104">
        <v>183345.44617600006</v>
      </c>
      <c r="G7" s="105"/>
      <c r="H7" s="106">
        <v>-1.1300841656058953</v>
      </c>
      <c r="I7" s="106">
        <v>-2.9492394893873275</v>
      </c>
      <c r="J7" s="106">
        <v>-5.7604037132780643</v>
      </c>
      <c r="K7" s="106">
        <v>-3.2624128809333284</v>
      </c>
      <c r="L7" s="106">
        <v>25.871245403833942</v>
      </c>
    </row>
    <row r="8" spans="1:174" ht="15" customHeight="1" x14ac:dyDescent="0.2">
      <c r="A8" s="103" t="s">
        <v>118</v>
      </c>
      <c r="B8" s="107">
        <v>1241022.092831</v>
      </c>
      <c r="C8" s="107">
        <v>1012000.92299</v>
      </c>
      <c r="D8" s="107">
        <v>987343.97411299997</v>
      </c>
      <c r="E8" s="107">
        <v>2228366.0669439998</v>
      </c>
      <c r="F8" s="107">
        <v>253678.11871800001</v>
      </c>
      <c r="G8" s="105"/>
      <c r="H8" s="106">
        <v>26.142338856958407</v>
      </c>
      <c r="I8" s="106">
        <v>26.627193808311965</v>
      </c>
      <c r="J8" s="106">
        <v>23.343787014292044</v>
      </c>
      <c r="K8" s="106">
        <v>24.886844645847642</v>
      </c>
      <c r="L8" s="106">
        <v>38.360741435860383</v>
      </c>
    </row>
    <row r="9" spans="1:174" ht="15" customHeight="1" x14ac:dyDescent="0.2">
      <c r="A9" s="103" t="s">
        <v>132</v>
      </c>
      <c r="B9" s="107">
        <v>1550009.2746339999</v>
      </c>
      <c r="C9" s="107">
        <v>1222034.02627</v>
      </c>
      <c r="D9" s="107">
        <v>1293811.392156</v>
      </c>
      <c r="E9" s="107">
        <v>2843820.6667900002</v>
      </c>
      <c r="F9" s="107">
        <v>256197.8824779999</v>
      </c>
      <c r="G9" s="107">
        <f>SUM(G47:G56)</f>
        <v>0</v>
      </c>
      <c r="H9" s="106">
        <v>24.897798644192001</v>
      </c>
      <c r="I9" s="106">
        <v>20.754240288580792</v>
      </c>
      <c r="J9" s="106">
        <v>31.039579526306539</v>
      </c>
      <c r="K9" s="106">
        <v>27.619097641799939</v>
      </c>
      <c r="L9" s="106">
        <v>0.99329172446322345</v>
      </c>
    </row>
    <row r="10" spans="1:174" ht="15" customHeight="1" x14ac:dyDescent="0.2">
      <c r="A10" s="103">
        <v>2023</v>
      </c>
      <c r="B10" s="107">
        <v>1426198.7043580001</v>
      </c>
      <c r="C10" s="107">
        <v>1111064.724832</v>
      </c>
      <c r="D10" s="107">
        <v>1211044.0406490001</v>
      </c>
      <c r="E10" s="107">
        <v>2637242.7450069999</v>
      </c>
      <c r="F10" s="107">
        <v>215154.66370899999</v>
      </c>
      <c r="G10" s="107">
        <f>SUM(G48:G57)</f>
        <v>0</v>
      </c>
      <c r="H10" s="106">
        <v>-7.987730931818775</v>
      </c>
      <c r="I10" s="106">
        <v>-9.0807047146396016</v>
      </c>
      <c r="J10" s="106">
        <v>-6.3971728807455372</v>
      </c>
      <c r="K10" s="106">
        <v>-7.2640980563720907</v>
      </c>
      <c r="L10" s="106">
        <v>-16.02012412125395</v>
      </c>
    </row>
    <row r="11" spans="1:174" ht="15" customHeight="1" x14ac:dyDescent="0.2">
      <c r="A11" s="103">
        <v>2024</v>
      </c>
      <c r="B11" s="107">
        <v>1507683.402911</v>
      </c>
      <c r="C11" s="107">
        <v>1214227.284312</v>
      </c>
      <c r="D11" s="107">
        <v>1370842.3869040001</v>
      </c>
      <c r="E11" s="107">
        <v>2878525.7898150003</v>
      </c>
      <c r="F11" s="107">
        <v>136841.01600699988</v>
      </c>
      <c r="G11" s="107"/>
      <c r="H11" s="106">
        <v>5.7134183549605755</v>
      </c>
      <c r="I11" s="106">
        <v>9.2850179808920519</v>
      </c>
      <c r="J11" s="106">
        <v>13.195089599661781</v>
      </c>
      <c r="K11" s="106">
        <v>9.1490646913263252</v>
      </c>
      <c r="L11" s="106">
        <v>-36.39876837990392</v>
      </c>
      <c r="M11" s="106"/>
      <c r="N11" s="106"/>
      <c r="O11" s="106"/>
      <c r="P11" s="106"/>
    </row>
    <row r="12" spans="1:174" ht="15" customHeight="1" x14ac:dyDescent="0.2">
      <c r="A12" s="103" t="s">
        <v>177</v>
      </c>
      <c r="B12" s="107">
        <v>122410.483788</v>
      </c>
      <c r="C12" s="107">
        <v>94704.829196999999</v>
      </c>
      <c r="D12" s="107">
        <v>112237.969</v>
      </c>
      <c r="E12" s="107">
        <v>234648.452788</v>
      </c>
      <c r="F12" s="107">
        <v>10172.514788</v>
      </c>
      <c r="G12" s="107"/>
      <c r="H12" s="106">
        <v>8.6494801362017917</v>
      </c>
      <c r="I12" s="106">
        <v>10.05384960691098</v>
      </c>
      <c r="J12" s="106">
        <v>18.75987891268014</v>
      </c>
      <c r="K12" s="106">
        <v>13.261630450658002</v>
      </c>
      <c r="L12" s="106">
        <v>-43.975253392818026</v>
      </c>
      <c r="M12" s="106"/>
      <c r="N12" s="106"/>
      <c r="O12" s="106"/>
      <c r="P12" s="106"/>
    </row>
    <row r="13" spans="1:174" ht="15" customHeight="1" x14ac:dyDescent="0.2">
      <c r="A13" s="103" t="s">
        <v>178</v>
      </c>
      <c r="B13" s="107">
        <v>122790.769321</v>
      </c>
      <c r="C13" s="107">
        <v>97485.750199000002</v>
      </c>
      <c r="D13" s="107">
        <v>119157.174623</v>
      </c>
      <c r="E13" s="107">
        <v>241947.943944</v>
      </c>
      <c r="F13" s="107">
        <v>3633.5946980000008</v>
      </c>
      <c r="G13" s="107"/>
      <c r="H13" s="106">
        <f>(B13/B12-1)*100</f>
        <v>0.31066418596843448</v>
      </c>
      <c r="I13" s="106">
        <f t="shared" ref="I13:L13" si="0">(C13/C12-1)*100</f>
        <v>2.9364088669810995</v>
      </c>
      <c r="J13" s="106">
        <f t="shared" si="0"/>
        <v>6.1647637467495464</v>
      </c>
      <c r="K13" s="106">
        <f t="shared" si="0"/>
        <v>3.1108200669002217</v>
      </c>
      <c r="L13" s="106">
        <f t="shared" si="0"/>
        <v>-64.280271164743169</v>
      </c>
    </row>
    <row r="14" spans="1:174" ht="9.9" customHeight="1" x14ac:dyDescent="0.2">
      <c r="A14" s="103"/>
      <c r="B14" s="104"/>
      <c r="C14" s="104"/>
      <c r="D14" s="104"/>
      <c r="E14" s="104"/>
      <c r="F14" s="104"/>
      <c r="G14" s="105"/>
      <c r="H14" s="106"/>
      <c r="I14" s="106"/>
      <c r="J14" s="106"/>
      <c r="K14" s="106"/>
      <c r="L14" s="106"/>
    </row>
    <row r="15" spans="1:174" ht="15" customHeight="1" x14ac:dyDescent="0.25">
      <c r="A15" s="32">
        <v>2022</v>
      </c>
      <c r="B15" s="33"/>
      <c r="C15" s="33"/>
      <c r="D15" s="33"/>
      <c r="E15" s="33"/>
      <c r="F15" s="33"/>
      <c r="G15" s="34"/>
      <c r="H15" s="34"/>
      <c r="I15" s="34"/>
      <c r="J15" s="34"/>
      <c r="K15" s="34"/>
      <c r="L15" s="34"/>
    </row>
    <row r="16" spans="1:174" ht="15" customHeight="1" x14ac:dyDescent="0.2">
      <c r="A16" s="100" t="s">
        <v>36</v>
      </c>
      <c r="B16" s="108">
        <v>344289.86149699998</v>
      </c>
      <c r="C16" s="108">
        <v>282219.87445299997</v>
      </c>
      <c r="D16" s="108">
        <v>280655.824027</v>
      </c>
      <c r="E16" s="108">
        <v>624945.68552399997</v>
      </c>
      <c r="F16" s="108">
        <v>63634.037469999981</v>
      </c>
      <c r="G16" s="105"/>
      <c r="H16" s="106">
        <v>21.782330028186632</v>
      </c>
      <c r="I16" s="106">
        <v>22.011861333686518</v>
      </c>
      <c r="J16" s="106">
        <v>25.514151315780403</v>
      </c>
      <c r="K16" s="106">
        <v>23.430424686930316</v>
      </c>
      <c r="L16" s="106">
        <v>7.6640027392908259</v>
      </c>
    </row>
    <row r="17" spans="1:12" ht="15" customHeight="1" x14ac:dyDescent="0.2">
      <c r="A17" s="100" t="s">
        <v>37</v>
      </c>
      <c r="B17" s="108">
        <v>392347.97983700002</v>
      </c>
      <c r="C17" s="108">
        <v>310278.258134</v>
      </c>
      <c r="D17" s="108">
        <v>332992.31774900004</v>
      </c>
      <c r="E17" s="108">
        <v>725340.29758600006</v>
      </c>
      <c r="F17" s="108">
        <v>59355.662087999983</v>
      </c>
      <c r="G17" s="105"/>
      <c r="H17" s="106">
        <v>29.344659873293725</v>
      </c>
      <c r="I17" s="106">
        <v>24.830338585753438</v>
      </c>
      <c r="J17" s="106">
        <v>34.791718223101078</v>
      </c>
      <c r="K17" s="106">
        <v>31.789623735042756</v>
      </c>
      <c r="L17" s="106">
        <v>5.4402823553297726</v>
      </c>
    </row>
    <row r="18" spans="1:12" ht="15" customHeight="1" x14ac:dyDescent="0.2">
      <c r="A18" s="100" t="s">
        <v>38</v>
      </c>
      <c r="B18" s="108">
        <v>420094.02080300008</v>
      </c>
      <c r="C18" s="108">
        <v>319466.80783900002</v>
      </c>
      <c r="D18" s="108">
        <v>355128.46879700001</v>
      </c>
      <c r="E18" s="108">
        <v>775222.48960000009</v>
      </c>
      <c r="F18" s="108">
        <v>64965.552006000071</v>
      </c>
      <c r="G18" s="105"/>
      <c r="H18" s="106">
        <v>38.468368424574415</v>
      </c>
      <c r="I18" s="106">
        <v>31.314921421889675</v>
      </c>
      <c r="J18" s="106">
        <v>46.469291600993628</v>
      </c>
      <c r="K18" s="106">
        <v>42.02230104428282</v>
      </c>
      <c r="L18" s="106">
        <v>6.628617960118623</v>
      </c>
    </row>
    <row r="19" spans="1:12" ht="15" customHeight="1" x14ac:dyDescent="0.2">
      <c r="A19" s="100" t="s">
        <v>39</v>
      </c>
      <c r="B19" s="108">
        <v>393277.41249699995</v>
      </c>
      <c r="C19" s="108">
        <v>310069.08584399999</v>
      </c>
      <c r="D19" s="108">
        <v>325034.78158300003</v>
      </c>
      <c r="E19" s="108">
        <v>718312.19408000004</v>
      </c>
      <c r="F19" s="108">
        <v>68242.630913999921</v>
      </c>
      <c r="G19" s="105"/>
      <c r="H19" s="106">
        <v>11.856400017796263</v>
      </c>
      <c r="I19" s="106">
        <v>7.3450440655738651</v>
      </c>
      <c r="J19" s="106">
        <v>18.523056978578165</v>
      </c>
      <c r="K19" s="106">
        <v>14.777722250821142</v>
      </c>
      <c r="L19" s="106">
        <v>-11.778500331394573</v>
      </c>
    </row>
    <row r="20" spans="1:12" ht="9.9" customHeight="1" x14ac:dyDescent="0.2">
      <c r="A20" s="105"/>
      <c r="B20" s="108"/>
      <c r="C20" s="108"/>
      <c r="D20" s="108"/>
      <c r="E20" s="108"/>
      <c r="F20" s="108"/>
      <c r="G20" s="105"/>
      <c r="H20" s="106"/>
      <c r="I20" s="106"/>
      <c r="J20" s="106"/>
      <c r="K20" s="106"/>
      <c r="L20" s="106"/>
    </row>
    <row r="21" spans="1:12" ht="15" customHeight="1" x14ac:dyDescent="0.25">
      <c r="A21" s="32">
        <v>2023</v>
      </c>
      <c r="B21" s="33"/>
      <c r="C21" s="33"/>
      <c r="D21" s="33"/>
      <c r="E21" s="33"/>
      <c r="F21" s="33"/>
      <c r="G21" s="34"/>
      <c r="H21" s="34"/>
      <c r="I21" s="34"/>
      <c r="J21" s="34"/>
      <c r="K21" s="34"/>
      <c r="L21" s="34"/>
    </row>
    <row r="22" spans="1:12" ht="15" customHeight="1" x14ac:dyDescent="0.2">
      <c r="A22" s="105" t="s">
        <v>36</v>
      </c>
      <c r="B22" s="108">
        <v>355092.46169999999</v>
      </c>
      <c r="C22" s="108">
        <v>276446.49450500001</v>
      </c>
      <c r="D22" s="108">
        <v>291679.941781</v>
      </c>
      <c r="E22" s="108">
        <v>646772.4034810001</v>
      </c>
      <c r="F22" s="108">
        <v>63412.519918999998</v>
      </c>
      <c r="G22" s="105"/>
      <c r="H22" s="106">
        <v>3.1376469106669114</v>
      </c>
      <c r="I22" s="106">
        <v>-2.0457028262768358</v>
      </c>
      <c r="J22" s="106">
        <v>3.9279846738329045</v>
      </c>
      <c r="K22" s="106">
        <v>3.4925783892241804</v>
      </c>
      <c r="L22" s="106">
        <v>-0.34811173360548781</v>
      </c>
    </row>
    <row r="23" spans="1:12" ht="15" customHeight="1" x14ac:dyDescent="0.2">
      <c r="A23" s="105" t="s">
        <v>37</v>
      </c>
      <c r="B23" s="108">
        <v>348623.39007900003</v>
      </c>
      <c r="C23" s="108">
        <v>267559.95858600002</v>
      </c>
      <c r="D23" s="108">
        <v>292800.07012699998</v>
      </c>
      <c r="E23" s="108">
        <v>641423.46020600002</v>
      </c>
      <c r="F23" s="108">
        <v>55823.31995200002</v>
      </c>
      <c r="G23" s="105"/>
      <c r="H23" s="106">
        <v>-11.144339210352316</v>
      </c>
      <c r="I23" s="106">
        <v>-13.76773861143413</v>
      </c>
      <c r="J23" s="106">
        <v>-12.070022483910817</v>
      </c>
      <c r="K23" s="106">
        <v>-11.569305836072127</v>
      </c>
      <c r="L23" s="106">
        <v>-5.9511460435955632</v>
      </c>
    </row>
    <row r="24" spans="1:12" ht="15" customHeight="1" x14ac:dyDescent="0.2">
      <c r="A24" s="105" t="s">
        <v>38</v>
      </c>
      <c r="B24" s="108">
        <v>356280.26074</v>
      </c>
      <c r="C24" s="108">
        <v>277863.11764399998</v>
      </c>
      <c r="D24" s="108">
        <v>297245.16094800003</v>
      </c>
      <c r="E24" s="108">
        <v>653525.42168799997</v>
      </c>
      <c r="F24" s="108">
        <v>59035.099792000008</v>
      </c>
      <c r="G24" s="105"/>
      <c r="H24" s="106">
        <v>-15.190351898134979</v>
      </c>
      <c r="I24" s="106">
        <v>-13.022852194387225</v>
      </c>
      <c r="J24" s="106">
        <v>-16.299258700683744</v>
      </c>
      <c r="K24" s="106">
        <v>-15.698340740191046</v>
      </c>
      <c r="L24" s="106">
        <v>-9.128610518775151</v>
      </c>
    </row>
    <row r="25" spans="1:12" ht="15" customHeight="1" x14ac:dyDescent="0.2">
      <c r="A25" s="105" t="s">
        <v>39</v>
      </c>
      <c r="B25" s="108">
        <v>366202.591839</v>
      </c>
      <c r="C25" s="108">
        <v>289195.15409700002</v>
      </c>
      <c r="D25" s="108">
        <v>329318.86779300001</v>
      </c>
      <c r="E25" s="108">
        <v>695521.45963200007</v>
      </c>
      <c r="F25" s="108">
        <v>36883.724045999988</v>
      </c>
      <c r="G25" s="105"/>
      <c r="H25" s="106">
        <v>-6.8844077482345849</v>
      </c>
      <c r="I25" s="106">
        <v>-6.7320260870836783</v>
      </c>
      <c r="J25" s="106">
        <v>1.3180393154035444</v>
      </c>
      <c r="K25" s="106">
        <v>-3.1728174233753466</v>
      </c>
      <c r="L25" s="106">
        <v>-45.952077825836987</v>
      </c>
    </row>
    <row r="26" spans="1:12" ht="9.9" customHeight="1" x14ac:dyDescent="0.2">
      <c r="A26" s="100"/>
      <c r="B26" s="108"/>
      <c r="C26" s="108"/>
      <c r="D26" s="108"/>
      <c r="E26" s="108"/>
      <c r="F26" s="108"/>
      <c r="G26" s="105"/>
      <c r="H26" s="105"/>
      <c r="I26" s="105"/>
      <c r="J26" s="105"/>
      <c r="K26" s="105"/>
      <c r="L26" s="105"/>
    </row>
    <row r="27" spans="1:12" ht="15" customHeight="1" x14ac:dyDescent="0.25">
      <c r="A27" s="32">
        <v>2024</v>
      </c>
      <c r="B27" s="33"/>
      <c r="C27" s="33"/>
      <c r="D27" s="33"/>
      <c r="E27" s="33"/>
      <c r="F27" s="33"/>
      <c r="G27" s="34"/>
      <c r="H27" s="34"/>
      <c r="I27" s="34"/>
      <c r="J27" s="34"/>
      <c r="K27" s="34"/>
      <c r="L27" s="34"/>
    </row>
    <row r="28" spans="1:12" ht="15" customHeight="1" x14ac:dyDescent="0.2">
      <c r="A28" s="105" t="s">
        <v>36</v>
      </c>
      <c r="B28" s="109">
        <v>362331.92132700002</v>
      </c>
      <c r="C28" s="109">
        <v>290365.98100099998</v>
      </c>
      <c r="D28" s="109">
        <v>328199.670942</v>
      </c>
      <c r="E28" s="109">
        <v>690531.59226900002</v>
      </c>
      <c r="F28" s="109">
        <v>34132.250385000007</v>
      </c>
      <c r="G28" s="24"/>
      <c r="H28" s="106">
        <f>(B28-B22)/B22*100</f>
        <v>2.0387533974506882</v>
      </c>
      <c r="I28" s="106">
        <f t="shared" ref="I28:I31" si="1">(C28-C22)/C22*100</f>
        <v>5.035146682154152</v>
      </c>
      <c r="J28" s="106">
        <f t="shared" ref="J28:J31" si="2">(D28-D22)/D22*100</f>
        <v>12.520480132439085</v>
      </c>
      <c r="K28" s="106">
        <f t="shared" ref="K28:K31" si="3">(E28-E22)/E22*100</f>
        <v>6.7657785880292902</v>
      </c>
      <c r="L28" s="106">
        <f t="shared" ref="L28:L31" si="4">(F28-F22)/F22*100</f>
        <v>-46.174272164867688</v>
      </c>
    </row>
    <row r="29" spans="1:12" ht="15" customHeight="1" x14ac:dyDescent="0.2">
      <c r="A29" s="105" t="s">
        <v>37</v>
      </c>
      <c r="B29" s="109">
        <v>368749.157183</v>
      </c>
      <c r="C29" s="109">
        <v>297935.45392900001</v>
      </c>
      <c r="D29" s="109">
        <v>336776.34135299997</v>
      </c>
      <c r="E29" s="109">
        <v>705525.49853600003</v>
      </c>
      <c r="F29" s="109">
        <v>31972.815830000007</v>
      </c>
      <c r="G29" s="109"/>
      <c r="H29" s="106">
        <f>(B29-B23)/B23*100</f>
        <v>5.7729250752335801</v>
      </c>
      <c r="I29" s="106">
        <f t="shared" si="1"/>
        <v>11.352780701390561</v>
      </c>
      <c r="J29" s="106">
        <f t="shared" si="2"/>
        <v>15.019214717716967</v>
      </c>
      <c r="K29" s="106">
        <f t="shared" si="3"/>
        <v>9.9937159001656966</v>
      </c>
      <c r="L29" s="106">
        <f t="shared" si="4"/>
        <v>-42.724983291047536</v>
      </c>
    </row>
    <row r="30" spans="1:12" ht="15" customHeight="1" x14ac:dyDescent="0.2">
      <c r="A30" s="105" t="s">
        <v>38</v>
      </c>
      <c r="B30" s="109">
        <v>383677.87466800003</v>
      </c>
      <c r="C30" s="109">
        <v>311174.89272400003</v>
      </c>
      <c r="D30" s="109">
        <v>358995.394271</v>
      </c>
      <c r="E30" s="109">
        <v>742673.26893899997</v>
      </c>
      <c r="F30" s="109">
        <v>24682.480396999992</v>
      </c>
      <c r="G30" s="109"/>
      <c r="H30" s="106">
        <f>(B30-B24)/B24*100</f>
        <v>7.6899050963684417</v>
      </c>
      <c r="I30" s="106">
        <f t="shared" si="1"/>
        <v>11.988555862487409</v>
      </c>
      <c r="J30" s="106">
        <f t="shared" si="2"/>
        <v>20.774176146740544</v>
      </c>
      <c r="K30" s="106">
        <f t="shared" si="3"/>
        <v>13.641068012433056</v>
      </c>
      <c r="L30" s="106">
        <f t="shared" si="4"/>
        <v>-58.190160626534968</v>
      </c>
    </row>
    <row r="31" spans="1:12" ht="15" customHeight="1" x14ac:dyDescent="0.2">
      <c r="A31" s="105" t="s">
        <v>39</v>
      </c>
      <c r="B31" s="109">
        <v>392924.44973300002</v>
      </c>
      <c r="C31" s="109">
        <v>314750.95665800001</v>
      </c>
      <c r="D31" s="109">
        <v>346870.98033799999</v>
      </c>
      <c r="E31" s="109">
        <v>739795.43007100001</v>
      </c>
      <c r="F31" s="109">
        <v>46053.469395000007</v>
      </c>
      <c r="G31" s="109"/>
      <c r="H31" s="106">
        <f>(B31-B25)/B25*100</f>
        <v>7.2970149555217256</v>
      </c>
      <c r="I31" s="106">
        <f t="shared" si="1"/>
        <v>8.836870949928926</v>
      </c>
      <c r="J31" s="106">
        <f t="shared" si="2"/>
        <v>5.3298229350262174</v>
      </c>
      <c r="K31" s="106">
        <f t="shared" si="3"/>
        <v>6.3655793542912775</v>
      </c>
      <c r="L31" s="106">
        <f t="shared" si="4"/>
        <v>24.861224255890914</v>
      </c>
    </row>
    <row r="32" spans="1:12" ht="9.75" customHeight="1" x14ac:dyDescent="0.2">
      <c r="A32" s="105"/>
      <c r="B32" s="109"/>
      <c r="C32" s="109"/>
      <c r="D32" s="109"/>
      <c r="E32" s="109"/>
      <c r="F32" s="109"/>
      <c r="G32" s="109"/>
      <c r="H32" s="106"/>
      <c r="I32" s="106"/>
      <c r="J32" s="106"/>
      <c r="K32" s="106"/>
      <c r="L32" s="106"/>
    </row>
    <row r="33" spans="1:12" ht="15" customHeight="1" x14ac:dyDescent="0.25">
      <c r="A33" s="32" t="s">
        <v>132</v>
      </c>
      <c r="B33" s="33"/>
      <c r="C33" s="33"/>
      <c r="D33" s="33"/>
      <c r="E33" s="33"/>
      <c r="F33" s="33"/>
      <c r="G33" s="34"/>
      <c r="H33" s="34"/>
      <c r="I33" s="34"/>
      <c r="J33" s="34"/>
      <c r="K33" s="34"/>
      <c r="L33" s="34"/>
    </row>
    <row r="34" spans="1:12" ht="15" customHeight="1" x14ac:dyDescent="0.2">
      <c r="A34" s="100" t="s">
        <v>40</v>
      </c>
      <c r="B34" s="109">
        <v>111060.00939799999</v>
      </c>
      <c r="C34" s="109">
        <v>91390.607028999992</v>
      </c>
      <c r="D34" s="109">
        <v>92822.474442999999</v>
      </c>
      <c r="E34" s="109">
        <v>203882.48384100001</v>
      </c>
      <c r="F34" s="109">
        <v>18237.534954999996</v>
      </c>
      <c r="G34" s="109"/>
      <c r="H34" s="106">
        <v>23.844797633476635</v>
      </c>
      <c r="I34" s="106">
        <v>26.563956131346721</v>
      </c>
      <c r="J34" s="106">
        <v>27.053650175175996</v>
      </c>
      <c r="K34" s="106">
        <v>25.285373756514655</v>
      </c>
      <c r="L34" s="106">
        <v>9.7386267948785257</v>
      </c>
    </row>
    <row r="35" spans="1:12" ht="15" customHeight="1" x14ac:dyDescent="0.2">
      <c r="A35" s="100" t="s">
        <v>41</v>
      </c>
      <c r="B35" s="109">
        <v>101741.736349</v>
      </c>
      <c r="C35" s="109">
        <v>83898.871218999993</v>
      </c>
      <c r="D35" s="109">
        <v>82589.281335000007</v>
      </c>
      <c r="E35" s="109">
        <v>184331.01768400002</v>
      </c>
      <c r="F35" s="109">
        <v>19152.455013999992</v>
      </c>
      <c r="G35" s="109"/>
      <c r="H35" s="106">
        <v>15.873280158207073</v>
      </c>
      <c r="I35" s="106">
        <v>16.991308493967257</v>
      </c>
      <c r="J35" s="106">
        <v>18.52636215527874</v>
      </c>
      <c r="K35" s="106">
        <v>17.047155138527451</v>
      </c>
      <c r="L35" s="106">
        <v>5.6732807952020288</v>
      </c>
    </row>
    <row r="36" spans="1:12" ht="15" customHeight="1" x14ac:dyDescent="0.2">
      <c r="A36" s="100" t="s">
        <v>42</v>
      </c>
      <c r="B36" s="109">
        <v>131488.11575</v>
      </c>
      <c r="C36" s="109">
        <v>106930.396205</v>
      </c>
      <c r="D36" s="109">
        <v>105244.068249</v>
      </c>
      <c r="E36" s="109">
        <v>236732.183999</v>
      </c>
      <c r="F36" s="109">
        <v>26244.047500999994</v>
      </c>
      <c r="G36" s="109"/>
      <c r="H36" s="106">
        <v>24.955289871458948</v>
      </c>
      <c r="I36" s="106">
        <v>22.370518875425972</v>
      </c>
      <c r="J36" s="106">
        <v>30.144432641425738</v>
      </c>
      <c r="K36" s="106">
        <v>27.210216101134233</v>
      </c>
      <c r="L36" s="106">
        <v>7.7297620541802923</v>
      </c>
    </row>
    <row r="37" spans="1:12" ht="15" customHeight="1" x14ac:dyDescent="0.2">
      <c r="A37" s="100" t="s">
        <v>43</v>
      </c>
      <c r="B37" s="109">
        <v>127482.872603</v>
      </c>
      <c r="C37" s="109">
        <v>103415.757575</v>
      </c>
      <c r="D37" s="109">
        <v>104107.46582700001</v>
      </c>
      <c r="E37" s="109">
        <v>231590.33843</v>
      </c>
      <c r="F37" s="109">
        <v>23375.406775999989</v>
      </c>
      <c r="G37" s="100"/>
      <c r="H37" s="106">
        <v>20.687096971318564</v>
      </c>
      <c r="I37" s="106">
        <v>21.559072154862243</v>
      </c>
      <c r="J37" s="106">
        <v>22.058361572281765</v>
      </c>
      <c r="K37" s="106">
        <v>21.299693979973849</v>
      </c>
      <c r="L37" s="110">
        <v>14.936229331721758</v>
      </c>
    </row>
    <row r="38" spans="1:12" ht="15" customHeight="1" x14ac:dyDescent="0.2">
      <c r="A38" s="100" t="s">
        <v>44</v>
      </c>
      <c r="B38" s="109">
        <v>120589.64189</v>
      </c>
      <c r="C38" s="109">
        <v>96240.941128999984</v>
      </c>
      <c r="D38" s="109">
        <v>107791.338885</v>
      </c>
      <c r="E38" s="109">
        <v>228380.980775</v>
      </c>
      <c r="F38" s="109">
        <v>12798.303004999994</v>
      </c>
      <c r="G38" s="100"/>
      <c r="H38" s="106">
        <v>30.525932447262587</v>
      </c>
      <c r="I38" s="106">
        <v>22.099374836760134</v>
      </c>
      <c r="J38" s="106">
        <v>37.258456263572029</v>
      </c>
      <c r="K38" s="106">
        <v>33.619302825215598</v>
      </c>
      <c r="L38" s="106">
        <v>-7.6324334918338179</v>
      </c>
    </row>
    <row r="39" spans="1:12" ht="15" customHeight="1" x14ac:dyDescent="0.2">
      <c r="A39" s="100" t="s">
        <v>45</v>
      </c>
      <c r="B39" s="109">
        <v>144275.465344</v>
      </c>
      <c r="C39" s="109">
        <v>110621.55943000001</v>
      </c>
      <c r="D39" s="109">
        <v>121093.513037</v>
      </c>
      <c r="E39" s="109">
        <v>265368.97838099999</v>
      </c>
      <c r="F39" s="109">
        <v>23181.952307</v>
      </c>
      <c r="G39" s="100"/>
      <c r="H39" s="106">
        <v>36.99178575444337</v>
      </c>
      <c r="I39" s="106">
        <v>30.660003245451634</v>
      </c>
      <c r="J39" s="106">
        <v>45.514870549863303</v>
      </c>
      <c r="K39" s="106">
        <v>40.753798672938061</v>
      </c>
      <c r="L39" s="106">
        <v>4.8976287127345728</v>
      </c>
    </row>
    <row r="40" spans="1:12" ht="15" customHeight="1" x14ac:dyDescent="0.2">
      <c r="A40" s="100" t="s">
        <v>46</v>
      </c>
      <c r="B40" s="109">
        <v>134325.516668</v>
      </c>
      <c r="C40" s="109">
        <v>102359.09190499999</v>
      </c>
      <c r="D40" s="109">
        <v>118486.734147</v>
      </c>
      <c r="E40" s="109">
        <v>252812.25081499998</v>
      </c>
      <c r="F40" s="109">
        <v>15838.782521000001</v>
      </c>
      <c r="G40" s="100"/>
      <c r="H40" s="106">
        <v>38.302465678175309</v>
      </c>
      <c r="I40" s="106">
        <v>33.764303711898222</v>
      </c>
      <c r="J40" s="106">
        <v>41.791363512138823</v>
      </c>
      <c r="K40" s="106">
        <v>39.915997219279937</v>
      </c>
      <c r="L40" s="106">
        <v>16.802467449995433</v>
      </c>
    </row>
    <row r="41" spans="1:12" ht="15" customHeight="1" x14ac:dyDescent="0.2">
      <c r="A41" s="100" t="s">
        <v>47</v>
      </c>
      <c r="B41" s="109">
        <v>141518.88425100001</v>
      </c>
      <c r="C41" s="109">
        <v>106661.33740999999</v>
      </c>
      <c r="D41" s="109">
        <v>124231.33867300001</v>
      </c>
      <c r="E41" s="109">
        <v>265750.222924</v>
      </c>
      <c r="F41" s="109">
        <v>17287.545578000005</v>
      </c>
      <c r="G41" s="100"/>
      <c r="H41" s="106">
        <v>48.374733564609322</v>
      </c>
      <c r="I41" s="106">
        <v>35.061271387999462</v>
      </c>
      <c r="J41" s="106">
        <v>67.326150725706384</v>
      </c>
      <c r="K41" s="106">
        <v>56.669816517416074</v>
      </c>
      <c r="L41" s="106">
        <v>-18.201653450312939</v>
      </c>
    </row>
    <row r="42" spans="1:12" ht="15" customHeight="1" x14ac:dyDescent="0.2">
      <c r="A42" s="100" t="s">
        <v>48</v>
      </c>
      <c r="B42" s="109">
        <v>144249.61988400001</v>
      </c>
      <c r="C42" s="109">
        <v>110446.378524</v>
      </c>
      <c r="D42" s="109">
        <v>112410.39597699999</v>
      </c>
      <c r="E42" s="109">
        <v>256660.01586099999</v>
      </c>
      <c r="F42" s="109">
        <v>31839.223907000021</v>
      </c>
      <c r="G42" s="100"/>
      <c r="H42" s="106">
        <v>30.092384141377053</v>
      </c>
      <c r="I42" s="106">
        <v>25.809748183461728</v>
      </c>
      <c r="J42" s="106">
        <v>32.794057036750544</v>
      </c>
      <c r="K42" s="106">
        <v>31.261994989887569</v>
      </c>
      <c r="L42" s="106">
        <v>21.374228588521458</v>
      </c>
    </row>
    <row r="43" spans="1:12" ht="15" customHeight="1" x14ac:dyDescent="0.2">
      <c r="A43" s="100" t="s">
        <v>49</v>
      </c>
      <c r="B43" s="109">
        <v>131977.237731</v>
      </c>
      <c r="C43" s="109">
        <v>101552.431839</v>
      </c>
      <c r="D43" s="109">
        <v>113518.137284</v>
      </c>
      <c r="E43" s="109">
        <v>245495.375015</v>
      </c>
      <c r="F43" s="109">
        <v>18459.100447000004</v>
      </c>
      <c r="G43" s="100"/>
      <c r="H43" s="106">
        <v>15.275924684630427</v>
      </c>
      <c r="I43" s="106">
        <v>11.134401439733912</v>
      </c>
      <c r="J43" s="106">
        <v>29.136632463519174</v>
      </c>
      <c r="K43" s="106">
        <v>21.296035686849422</v>
      </c>
      <c r="L43" s="106">
        <v>-30.559643255143946</v>
      </c>
    </row>
    <row r="44" spans="1:12" ht="15" customHeight="1" x14ac:dyDescent="0.2">
      <c r="A44" s="100" t="s">
        <v>50</v>
      </c>
      <c r="B44" s="109">
        <v>129693.918792</v>
      </c>
      <c r="C44" s="109">
        <v>103512.51386900002</v>
      </c>
      <c r="D44" s="109">
        <v>107890.405297</v>
      </c>
      <c r="E44" s="109">
        <v>237584.324089</v>
      </c>
      <c r="F44" s="109">
        <v>21803.513494999992</v>
      </c>
      <c r="G44" s="100"/>
      <c r="H44" s="106">
        <v>15.108957462332709</v>
      </c>
      <c r="I44" s="106">
        <v>9.8617238790357913</v>
      </c>
      <c r="J44" s="106">
        <v>15.534590049252531</v>
      </c>
      <c r="K44" s="106">
        <v>15.301853885796756</v>
      </c>
      <c r="L44" s="106">
        <v>13.048125646069813</v>
      </c>
    </row>
    <row r="45" spans="1:12" ht="15" customHeight="1" x14ac:dyDescent="0.2">
      <c r="A45" s="100" t="s">
        <v>51</v>
      </c>
      <c r="B45" s="109">
        <v>131606.255974</v>
      </c>
      <c r="C45" s="109">
        <v>105004.140136</v>
      </c>
      <c r="D45" s="109">
        <v>103626.239002</v>
      </c>
      <c r="E45" s="109">
        <v>235232.49497599999</v>
      </c>
      <c r="F45" s="109">
        <v>27980.016971999998</v>
      </c>
      <c r="G45" s="100"/>
      <c r="H45" s="106">
        <v>5.7650529224131866</v>
      </c>
      <c r="I45" s="106">
        <v>1.6950196081564057</v>
      </c>
      <c r="J45" s="106">
        <v>11.487793783682431</v>
      </c>
      <c r="K45" s="106">
        <v>8.2120001599250543</v>
      </c>
      <c r="L45" s="106">
        <v>-11.129808627157166</v>
      </c>
    </row>
    <row r="46" spans="1:12" ht="9.9" customHeight="1" x14ac:dyDescent="0.2">
      <c r="A46" s="100"/>
      <c r="B46" s="109"/>
      <c r="C46" s="109"/>
      <c r="D46" s="109"/>
      <c r="E46" s="104"/>
      <c r="F46" s="104"/>
      <c r="G46" s="100"/>
      <c r="H46" s="106"/>
      <c r="I46" s="106"/>
      <c r="J46" s="106"/>
      <c r="K46" s="106"/>
      <c r="L46" s="106"/>
    </row>
    <row r="47" spans="1:12" ht="15" customHeight="1" x14ac:dyDescent="0.25">
      <c r="A47" s="32">
        <v>2023</v>
      </c>
      <c r="B47" s="33"/>
      <c r="C47" s="33"/>
      <c r="D47" s="33"/>
      <c r="E47" s="33"/>
      <c r="F47" s="33"/>
      <c r="G47" s="34"/>
      <c r="H47" s="34"/>
      <c r="I47" s="34"/>
      <c r="J47" s="34"/>
      <c r="K47" s="34"/>
      <c r="L47" s="34"/>
    </row>
    <row r="48" spans="1:12" ht="15" customHeight="1" x14ac:dyDescent="0.2">
      <c r="A48" s="100" t="s">
        <v>40</v>
      </c>
      <c r="B48" s="109">
        <v>112665.503447</v>
      </c>
      <c r="C48" s="109">
        <v>86053.172638000004</v>
      </c>
      <c r="D48" s="109">
        <v>94508.322193999993</v>
      </c>
      <c r="E48" s="109">
        <v>207173.825641</v>
      </c>
      <c r="F48" s="109">
        <v>18157.181253000002</v>
      </c>
      <c r="G48" s="100"/>
      <c r="H48" s="106">
        <f>(B48-B34)/B34*100</f>
        <v>1.4456095021984692</v>
      </c>
      <c r="I48" s="106">
        <v>-5.8513924601716258</v>
      </c>
      <c r="J48" s="106">
        <f t="shared" ref="J48:L52" si="5">(D48-D34)/D34*100</f>
        <v>1.8162064318111144</v>
      </c>
      <c r="K48" s="106">
        <f t="shared" si="5"/>
        <v>1.6143327950461817</v>
      </c>
      <c r="L48" s="106">
        <f t="shared" si="5"/>
        <v>-0.44059519117172868</v>
      </c>
    </row>
    <row r="49" spans="1:12" ht="15" customHeight="1" x14ac:dyDescent="0.2">
      <c r="A49" s="100" t="s">
        <v>41</v>
      </c>
      <c r="B49" s="109">
        <v>112682.12675900001</v>
      </c>
      <c r="C49" s="109">
        <v>87854.017988000007</v>
      </c>
      <c r="D49" s="109">
        <v>92702.965465000001</v>
      </c>
      <c r="E49" s="109">
        <v>205385.09222400002</v>
      </c>
      <c r="F49" s="109">
        <v>19979.161294000005</v>
      </c>
      <c r="G49" s="100"/>
      <c r="H49" s="106">
        <f>(B49-B35)/B35*100</f>
        <v>10.753099762787308</v>
      </c>
      <c r="I49" s="106">
        <f>(C49-C35)/C35*100</f>
        <v>4.7141835301644903</v>
      </c>
      <c r="J49" s="106">
        <f t="shared" si="5"/>
        <v>12.245758731059423</v>
      </c>
      <c r="K49" s="106">
        <f t="shared" si="5"/>
        <v>11.42188374183077</v>
      </c>
      <c r="L49" s="106">
        <f t="shared" si="5"/>
        <v>4.3164507077328222</v>
      </c>
    </row>
    <row r="50" spans="1:12" ht="15" customHeight="1" x14ac:dyDescent="0.2">
      <c r="A50" s="100" t="s">
        <v>42</v>
      </c>
      <c r="B50" s="109">
        <v>129744.831494</v>
      </c>
      <c r="C50" s="109">
        <v>102539.303879</v>
      </c>
      <c r="D50" s="109">
        <v>104468.65412200001</v>
      </c>
      <c r="E50" s="109">
        <v>234213.48561600002</v>
      </c>
      <c r="F50" s="109">
        <v>25276.177371999991</v>
      </c>
      <c r="G50" s="100"/>
      <c r="H50" s="106">
        <f>(B50-B36)/B36*100</f>
        <v>-1.3258112689929538</v>
      </c>
      <c r="I50" s="106">
        <f>(C50-C36)/C36*100</f>
        <v>-4.1064958906368227</v>
      </c>
      <c r="J50" s="106">
        <f t="shared" si="5"/>
        <v>-0.73677703636980418</v>
      </c>
      <c r="K50" s="106">
        <f t="shared" si="5"/>
        <v>-1.063944217661009</v>
      </c>
      <c r="L50" s="106">
        <f t="shared" si="5"/>
        <v>-3.6879605897799235</v>
      </c>
    </row>
    <row r="51" spans="1:12" ht="15" customHeight="1" x14ac:dyDescent="0.2">
      <c r="A51" s="100" t="s">
        <v>43</v>
      </c>
      <c r="B51" s="109">
        <v>105165.660262</v>
      </c>
      <c r="C51" s="109">
        <v>80176.111573999995</v>
      </c>
      <c r="D51" s="109">
        <v>93820.563188</v>
      </c>
      <c r="E51" s="109">
        <v>198986.22344999999</v>
      </c>
      <c r="F51" s="109">
        <v>11345.097074000005</v>
      </c>
      <c r="G51" s="100"/>
      <c r="H51" s="106">
        <f>(B51-B37)/B37*100</f>
        <v>-17.50604758530897</v>
      </c>
      <c r="I51" s="106">
        <f>(C51-C37)/C37*100</f>
        <v>-22.472055077434366</v>
      </c>
      <c r="J51" s="106">
        <f t="shared" si="5"/>
        <v>-9.8810422069961898</v>
      </c>
      <c r="K51" s="106">
        <f t="shared" si="5"/>
        <v>-14.078357154719933</v>
      </c>
      <c r="L51" s="106">
        <f t="shared" si="5"/>
        <v>-51.465669955107472</v>
      </c>
    </row>
    <row r="52" spans="1:12" ht="15" customHeight="1" x14ac:dyDescent="0.2">
      <c r="A52" s="100" t="s">
        <v>44</v>
      </c>
      <c r="B52" s="109">
        <v>119515.77106100001</v>
      </c>
      <c r="C52" s="109">
        <v>93622.857315999994</v>
      </c>
      <c r="D52" s="109">
        <v>104104.705103</v>
      </c>
      <c r="E52" s="109">
        <v>223620.47616399999</v>
      </c>
      <c r="F52" s="109">
        <v>15411.065958000007</v>
      </c>
      <c r="G52" s="100"/>
      <c r="H52" s="106">
        <f>(B52-B38)/B38*100</f>
        <v>-0.8905166415367255</v>
      </c>
      <c r="I52" s="106">
        <f>(C52-C38)/C38*100</f>
        <v>-2.7203431120761254</v>
      </c>
      <c r="J52" s="106">
        <f t="shared" si="5"/>
        <v>-3.4201577048163263</v>
      </c>
      <c r="K52" s="106">
        <f t="shared" si="5"/>
        <v>-2.0844575563365502</v>
      </c>
      <c r="L52" s="106">
        <f t="shared" si="5"/>
        <v>20.414917133773653</v>
      </c>
    </row>
    <row r="53" spans="1:12" ht="15" customHeight="1" x14ac:dyDescent="0.2">
      <c r="A53" s="100" t="s">
        <v>45</v>
      </c>
      <c r="B53" s="109">
        <v>123941.95875600001</v>
      </c>
      <c r="C53" s="109">
        <v>93760.989696000004</v>
      </c>
      <c r="D53" s="109">
        <v>94874.801835999999</v>
      </c>
      <c r="E53" s="109">
        <v>218816.76059200001</v>
      </c>
      <c r="F53" s="109">
        <v>29067.156920000009</v>
      </c>
      <c r="G53" s="100"/>
      <c r="H53" s="106">
        <f t="shared" ref="H53:H59" si="6">(B53-B39)/B39*100</f>
        <v>-14.093530413863679</v>
      </c>
      <c r="I53" s="106">
        <f t="shared" ref="I53:I59" si="7">(C53-C39)/C39*100</f>
        <v>-15.241667013986698</v>
      </c>
      <c r="J53" s="106">
        <f t="shared" ref="J53:J59" si="8">(D53-D39)/D39*100</f>
        <v>-21.651623231864534</v>
      </c>
      <c r="K53" s="106">
        <f t="shared" ref="K53:K59" si="9">(E53-E39)/E39*100</f>
        <v>-17.542449035683163</v>
      </c>
      <c r="L53" s="106">
        <f t="shared" ref="L53:L59" si="10">(F53-F39)/F39*100</f>
        <v>25.387010270152778</v>
      </c>
    </row>
    <row r="54" spans="1:12" ht="15" customHeight="1" x14ac:dyDescent="0.2">
      <c r="A54" s="100" t="s">
        <v>46</v>
      </c>
      <c r="B54" s="109">
        <v>116765.36466200001</v>
      </c>
      <c r="C54" s="109">
        <v>89039.854288000002</v>
      </c>
      <c r="D54" s="109">
        <v>99458.206325000006</v>
      </c>
      <c r="E54" s="109">
        <v>216223.57098700001</v>
      </c>
      <c r="F54" s="109">
        <v>17307.158337000001</v>
      </c>
      <c r="G54" s="100"/>
      <c r="H54" s="106">
        <f t="shared" si="6"/>
        <v>-13.072834143196932</v>
      </c>
      <c r="I54" s="106">
        <f t="shared" si="7"/>
        <v>-13.012266296150463</v>
      </c>
      <c r="J54" s="106">
        <f t="shared" si="8"/>
        <v>-16.059627230836103</v>
      </c>
      <c r="K54" s="106">
        <f t="shared" si="9"/>
        <v>-14.47266883232427</v>
      </c>
      <c r="L54" s="106">
        <f t="shared" si="10"/>
        <v>9.2707619039098468</v>
      </c>
    </row>
    <row r="55" spans="1:12" ht="15" customHeight="1" x14ac:dyDescent="0.2">
      <c r="A55" s="100" t="s">
        <v>47</v>
      </c>
      <c r="B55" s="109">
        <v>115180.797911</v>
      </c>
      <c r="C55" s="109">
        <v>92098.632293000002</v>
      </c>
      <c r="D55" s="109">
        <v>97850.425300000003</v>
      </c>
      <c r="E55" s="109">
        <v>213031.223211</v>
      </c>
      <c r="F55" s="109">
        <v>17330.372610999999</v>
      </c>
      <c r="G55" s="100"/>
      <c r="H55" s="106">
        <f t="shared" si="6"/>
        <v>-18.611004799392276</v>
      </c>
      <c r="I55" s="106">
        <f t="shared" si="7"/>
        <v>-13.653218186287875</v>
      </c>
      <c r="J55" s="106">
        <f t="shared" si="8"/>
        <v>-21.235312808179163</v>
      </c>
      <c r="K55" s="106">
        <f t="shared" si="9"/>
        <v>-19.837800748741696</v>
      </c>
      <c r="L55" s="106">
        <f t="shared" si="10"/>
        <v>0.24773344953314519</v>
      </c>
    </row>
    <row r="56" spans="1:12" ht="15" customHeight="1" x14ac:dyDescent="0.2">
      <c r="A56" s="100" t="s">
        <v>48</v>
      </c>
      <c r="B56" s="109">
        <v>124334.098167</v>
      </c>
      <c r="C56" s="109">
        <v>96724.631062999993</v>
      </c>
      <c r="D56" s="109">
        <v>99936.529322999995</v>
      </c>
      <c r="E56" s="109">
        <v>224270.62748999998</v>
      </c>
      <c r="F56" s="109">
        <v>24397.568844000009</v>
      </c>
      <c r="G56" s="100"/>
      <c r="H56" s="106">
        <f t="shared" si="6"/>
        <v>-13.80629060445033</v>
      </c>
      <c r="I56" s="106">
        <f t="shared" si="7"/>
        <v>-12.423899854732014</v>
      </c>
      <c r="J56" s="106">
        <f t="shared" si="8"/>
        <v>-11.096719787867524</v>
      </c>
      <c r="K56" s="106">
        <f t="shared" si="9"/>
        <v>-12.619569223646121</v>
      </c>
      <c r="L56" s="106">
        <f t="shared" si="10"/>
        <v>-23.372601935073945</v>
      </c>
    </row>
    <row r="57" spans="1:12" ht="15" customHeight="1" x14ac:dyDescent="0.2">
      <c r="A57" s="100" t="s">
        <v>49</v>
      </c>
      <c r="B57" s="109">
        <v>126151.698556</v>
      </c>
      <c r="C57" s="109">
        <v>96392.111992999999</v>
      </c>
      <c r="D57" s="109">
        <v>113187.27726800001</v>
      </c>
      <c r="E57" s="109">
        <v>239338.97582400002</v>
      </c>
      <c r="F57" s="109">
        <v>12964.421287999998</v>
      </c>
      <c r="G57" s="100"/>
      <c r="H57" s="106">
        <f t="shared" si="6"/>
        <v>-4.4140484186172984</v>
      </c>
      <c r="I57" s="106">
        <f t="shared" si="7"/>
        <v>-5.0814340459922294</v>
      </c>
      <c r="J57" s="106">
        <f t="shared" si="8"/>
        <v>-0.29146004675204013</v>
      </c>
      <c r="K57" s="106">
        <f t="shared" si="9"/>
        <v>-2.5077454883310177</v>
      </c>
      <c r="L57" s="106">
        <f t="shared" si="10"/>
        <v>-29.766776418907288</v>
      </c>
    </row>
    <row r="58" spans="1:12" ht="15" customHeight="1" x14ac:dyDescent="0.2">
      <c r="A58" s="100" t="s">
        <v>50</v>
      </c>
      <c r="B58" s="109">
        <v>121603.985323</v>
      </c>
      <c r="C58" s="109">
        <v>95539.674832000004</v>
      </c>
      <c r="D58" s="109">
        <v>109500.98892800001</v>
      </c>
      <c r="E58" s="109">
        <v>231104.97425100001</v>
      </c>
      <c r="F58" s="109">
        <v>12102.996394999995</v>
      </c>
      <c r="G58" s="100"/>
      <c r="H58" s="106">
        <f t="shared" si="6"/>
        <v>-6.2377122569443193</v>
      </c>
      <c r="I58" s="106">
        <f t="shared" si="7"/>
        <v>-7.7022948617497757</v>
      </c>
      <c r="J58" s="106">
        <f t="shared" si="8"/>
        <v>1.4927959780727462</v>
      </c>
      <c r="K58" s="106">
        <f t="shared" si="9"/>
        <v>-2.7271790185840734</v>
      </c>
      <c r="L58" s="106">
        <f t="shared" si="10"/>
        <v>-44.490614332522746</v>
      </c>
    </row>
    <row r="59" spans="1:12" ht="15" customHeight="1" x14ac:dyDescent="0.2">
      <c r="A59" s="100" t="s">
        <v>51</v>
      </c>
      <c r="B59" s="109">
        <v>118446.90796</v>
      </c>
      <c r="C59" s="109">
        <v>97263.367272000003</v>
      </c>
      <c r="D59" s="109">
        <v>106630.601597</v>
      </c>
      <c r="E59" s="109">
        <v>225077.50955700001</v>
      </c>
      <c r="F59" s="109">
        <v>11816.306362999996</v>
      </c>
      <c r="G59" s="100"/>
      <c r="H59" s="106">
        <f t="shared" si="6"/>
        <v>-9.999029238093172</v>
      </c>
      <c r="I59" s="106">
        <f t="shared" si="7"/>
        <v>-7.371873960373609</v>
      </c>
      <c r="J59" s="106">
        <f t="shared" si="8"/>
        <v>2.8992296004702189</v>
      </c>
      <c r="K59" s="106">
        <f t="shared" si="9"/>
        <v>-4.3169994094719168</v>
      </c>
      <c r="L59" s="106">
        <f t="shared" si="10"/>
        <v>-57.768766277644716</v>
      </c>
    </row>
    <row r="60" spans="1:12" ht="9.9" customHeight="1" x14ac:dyDescent="0.2">
      <c r="A60" s="100"/>
      <c r="B60" s="109"/>
      <c r="C60" s="109"/>
      <c r="D60" s="109"/>
      <c r="E60" s="109"/>
      <c r="F60" s="109"/>
      <c r="G60" s="100"/>
      <c r="H60" s="100"/>
      <c r="I60" s="100"/>
      <c r="J60" s="100"/>
      <c r="K60" s="100"/>
      <c r="L60" s="100"/>
    </row>
    <row r="61" spans="1:12" ht="15" customHeight="1" x14ac:dyDescent="0.25">
      <c r="A61" s="32">
        <v>2024</v>
      </c>
      <c r="B61" s="33"/>
      <c r="C61" s="33"/>
      <c r="D61" s="33"/>
      <c r="E61" s="33"/>
      <c r="F61" s="33"/>
      <c r="G61" s="34"/>
      <c r="H61" s="34"/>
      <c r="I61" s="34"/>
      <c r="J61" s="34"/>
      <c r="K61" s="34"/>
      <c r="L61" s="34"/>
    </row>
    <row r="62" spans="1:12" ht="15" customHeight="1" x14ac:dyDescent="0.2">
      <c r="A62" s="100" t="s">
        <v>40</v>
      </c>
      <c r="B62" s="109">
        <v>122410.483788</v>
      </c>
      <c r="C62" s="109">
        <v>94704.829196999999</v>
      </c>
      <c r="D62" s="109">
        <v>112237.969</v>
      </c>
      <c r="E62" s="109">
        <v>234648.452788</v>
      </c>
      <c r="F62" s="109">
        <v>10172.514788</v>
      </c>
      <c r="G62" s="100"/>
      <c r="H62" s="106">
        <f t="shared" ref="H62:H66" si="11">(B62-B48)/B48*100</f>
        <v>8.6494801362017864</v>
      </c>
      <c r="I62" s="106">
        <f t="shared" ref="I62:L64" si="12">(C62-C48)/C48*100</f>
        <v>10.053849606910987</v>
      </c>
      <c r="J62" s="106">
        <f t="shared" si="12"/>
        <v>18.759878912680133</v>
      </c>
      <c r="K62" s="106">
        <f t="shared" si="12"/>
        <v>13.261630450658012</v>
      </c>
      <c r="L62" s="106">
        <f t="shared" si="12"/>
        <v>-43.975253392818026</v>
      </c>
    </row>
    <row r="63" spans="1:12" ht="15" customHeight="1" x14ac:dyDescent="0.2">
      <c r="A63" s="100" t="s">
        <v>41</v>
      </c>
      <c r="B63" s="109">
        <v>111356.905075</v>
      </c>
      <c r="C63" s="109">
        <v>91538.231578999999</v>
      </c>
      <c r="D63" s="109">
        <v>100116.365899</v>
      </c>
      <c r="E63" s="109">
        <v>211473.27097399998</v>
      </c>
      <c r="F63" s="109">
        <v>11240.539176000006</v>
      </c>
      <c r="G63" s="100"/>
      <c r="H63" s="106">
        <f t="shared" si="11"/>
        <v>-1.1760708837474594</v>
      </c>
      <c r="I63" s="106">
        <f t="shared" si="12"/>
        <v>4.1935629984541176</v>
      </c>
      <c r="J63" s="106">
        <f t="shared" si="12"/>
        <v>7.996939900265569</v>
      </c>
      <c r="K63" s="106">
        <f t="shared" si="12"/>
        <v>2.9642749062624207</v>
      </c>
      <c r="L63" s="106">
        <f t="shared" si="12"/>
        <v>-43.738683468281117</v>
      </c>
    </row>
    <row r="64" spans="1:12" ht="15" customHeight="1" x14ac:dyDescent="0.2">
      <c r="A64" s="100" t="s">
        <v>42</v>
      </c>
      <c r="B64" s="109">
        <v>128564.532464</v>
      </c>
      <c r="C64" s="109">
        <v>104122.92022499999</v>
      </c>
      <c r="D64" s="109">
        <v>115845.336043</v>
      </c>
      <c r="E64" s="109">
        <v>244409.86850700001</v>
      </c>
      <c r="F64" s="109">
        <v>12719.196421000001</v>
      </c>
      <c r="G64" s="100"/>
      <c r="H64" s="106">
        <f t="shared" si="11"/>
        <v>-0.90970793703992525</v>
      </c>
      <c r="I64" s="106">
        <f t="shared" si="12"/>
        <v>1.544399353314041</v>
      </c>
      <c r="J64" s="106">
        <f t="shared" si="12"/>
        <v>10.890043541399645</v>
      </c>
      <c r="K64" s="106">
        <f t="shared" si="12"/>
        <v>4.3534567892974616</v>
      </c>
      <c r="L64" s="106">
        <f t="shared" si="12"/>
        <v>-49.679113918982651</v>
      </c>
    </row>
    <row r="65" spans="1:12" ht="15" customHeight="1" x14ac:dyDescent="0.2">
      <c r="A65" s="100" t="s">
        <v>43</v>
      </c>
      <c r="B65" s="109">
        <v>114695.19450300001</v>
      </c>
      <c r="C65" s="109">
        <v>91715.557381000006</v>
      </c>
      <c r="D65" s="109">
        <v>106953.53694799999</v>
      </c>
      <c r="E65" s="109">
        <v>221648.731451</v>
      </c>
      <c r="F65" s="109">
        <v>7741.6575550000125</v>
      </c>
      <c r="G65" s="100"/>
      <c r="H65" s="106">
        <f t="shared" si="11"/>
        <v>9.0614504936868183</v>
      </c>
      <c r="I65" s="106">
        <f t="shared" ref="I65:I66" si="13">(C65-C51)/C51*100</f>
        <v>14.392623414206698</v>
      </c>
      <c r="J65" s="106">
        <f t="shared" ref="J65:J66" si="14">(D65-D51)/D51*100</f>
        <v>13.997969436277858</v>
      </c>
      <c r="K65" s="106">
        <f t="shared" ref="K65:K66" si="15">(E65-E51)/E51*100</f>
        <v>11.388983422108366</v>
      </c>
      <c r="L65" s="106">
        <f t="shared" ref="L65:L66" si="16">(F65-F51)/F51*100</f>
        <v>-31.762086260664379</v>
      </c>
    </row>
    <row r="66" spans="1:12" ht="15" customHeight="1" x14ac:dyDescent="0.2">
      <c r="A66" s="100" t="s">
        <v>44</v>
      </c>
      <c r="B66" s="109">
        <v>128037.443455</v>
      </c>
      <c r="C66" s="109">
        <v>105806.143476</v>
      </c>
      <c r="D66" s="109">
        <v>118082.517423</v>
      </c>
      <c r="E66" s="109">
        <v>246119.96087800001</v>
      </c>
      <c r="F66" s="109">
        <v>9954.926032000003</v>
      </c>
      <c r="G66" s="100"/>
      <c r="H66" s="106">
        <f t="shared" si="11"/>
        <v>7.1301655993589268</v>
      </c>
      <c r="I66" s="106">
        <f t="shared" si="13"/>
        <v>13.013153528180025</v>
      </c>
      <c r="J66" s="106">
        <f t="shared" si="14"/>
        <v>13.426686436670188</v>
      </c>
      <c r="K66" s="106">
        <f t="shared" si="15"/>
        <v>10.061459978959721</v>
      </c>
      <c r="L66" s="106">
        <f t="shared" si="16"/>
        <v>-35.404039804058321</v>
      </c>
    </row>
    <row r="67" spans="1:12" ht="15" customHeight="1" x14ac:dyDescent="0.2">
      <c r="A67" s="100" t="s">
        <v>45</v>
      </c>
      <c r="B67" s="109">
        <v>126016.519225</v>
      </c>
      <c r="C67" s="109">
        <v>100413.75307200001</v>
      </c>
      <c r="D67" s="109">
        <v>111740.28698200001</v>
      </c>
      <c r="E67" s="109">
        <v>237756.80620699999</v>
      </c>
      <c r="F67" s="109">
        <v>14276.232242999991</v>
      </c>
      <c r="G67" s="100"/>
      <c r="H67" s="106">
        <f t="shared" ref="H67:H71" si="17">(B67-B53)/B53*100</f>
        <v>1.6738161070086848</v>
      </c>
      <c r="I67" s="106">
        <f t="shared" ref="I67:I72" si="18">(C67-C53)/C53*100</f>
        <v>7.095449181552123</v>
      </c>
      <c r="J67" s="106">
        <f t="shared" ref="J67:J72" si="19">(D67-D53)/D53*100</f>
        <v>17.776569562857777</v>
      </c>
      <c r="K67" s="106">
        <f t="shared" ref="K67:K72" si="20">(E67-E53)/E53*100</f>
        <v>8.655664933416638</v>
      </c>
      <c r="L67" s="106">
        <f t="shared" ref="L67:L72" si="21">(F67-F53)/F53*100</f>
        <v>-50.885350492682491</v>
      </c>
    </row>
    <row r="68" spans="1:12" ht="15" customHeight="1" x14ac:dyDescent="0.2">
      <c r="A68" s="100" t="s">
        <v>46</v>
      </c>
      <c r="B68" s="109">
        <v>131116.95314299999</v>
      </c>
      <c r="C68" s="109">
        <v>105042.795679</v>
      </c>
      <c r="D68" s="109">
        <v>124715.52999900001</v>
      </c>
      <c r="E68" s="109">
        <v>255832.48314199998</v>
      </c>
      <c r="F68" s="109">
        <v>6401.4231439999858</v>
      </c>
      <c r="G68" s="100"/>
      <c r="H68" s="106">
        <f t="shared" si="17"/>
        <v>12.290963611121706</v>
      </c>
      <c r="I68" s="106">
        <f t="shared" si="18"/>
        <v>17.97278479279445</v>
      </c>
      <c r="J68" s="106">
        <f t="shared" si="19"/>
        <v>25.394911699358957</v>
      </c>
      <c r="K68" s="106">
        <f t="shared" si="20"/>
        <v>18.318498753025114</v>
      </c>
      <c r="L68" s="106">
        <f t="shared" si="21"/>
        <v>-63.012858498470294</v>
      </c>
    </row>
    <row r="69" spans="1:12" ht="15" customHeight="1" x14ac:dyDescent="0.2">
      <c r="A69" s="100" t="s">
        <v>47</v>
      </c>
      <c r="B69" s="109">
        <v>129003.53646800001</v>
      </c>
      <c r="C69" s="109">
        <v>106207.881335</v>
      </c>
      <c r="D69" s="109">
        <v>123489.842567</v>
      </c>
      <c r="E69" s="109">
        <v>252493.37903499999</v>
      </c>
      <c r="F69" s="109">
        <v>5513.693901000006</v>
      </c>
      <c r="G69" s="100"/>
      <c r="H69" s="106">
        <f t="shared" si="17"/>
        <v>12.000905365910739</v>
      </c>
      <c r="I69" s="106">
        <f t="shared" si="18"/>
        <v>15.319716146395344</v>
      </c>
      <c r="J69" s="106">
        <f t="shared" si="19"/>
        <v>26.202663083366279</v>
      </c>
      <c r="K69" s="106">
        <f t="shared" si="20"/>
        <v>18.524118309602951</v>
      </c>
      <c r="L69" s="106">
        <f t="shared" si="21"/>
        <v>-68.184793109985804</v>
      </c>
    </row>
    <row r="70" spans="1:12" ht="15" customHeight="1" x14ac:dyDescent="0.2">
      <c r="A70" s="100" t="s">
        <v>48</v>
      </c>
      <c r="B70" s="109">
        <v>123557.38505700001</v>
      </c>
      <c r="C70" s="109">
        <v>99924.215710000004</v>
      </c>
      <c r="D70" s="109">
        <v>110790.02170500001</v>
      </c>
      <c r="E70" s="109">
        <v>234347.406762</v>
      </c>
      <c r="F70" s="109">
        <v>12767.363352</v>
      </c>
      <c r="G70" s="100"/>
      <c r="H70" s="106">
        <f t="shared" si="17"/>
        <v>-0.62469839042605246</v>
      </c>
      <c r="I70" s="106">
        <f t="shared" si="18"/>
        <v>3.3079316114589403</v>
      </c>
      <c r="J70" s="106">
        <f t="shared" si="19"/>
        <v>10.860385542228475</v>
      </c>
      <c r="K70" s="106">
        <f t="shared" si="20"/>
        <v>4.4931337575400185</v>
      </c>
      <c r="L70" s="106">
        <f t="shared" si="21"/>
        <v>-47.669526280935884</v>
      </c>
    </row>
    <row r="71" spans="1:12" ht="15" customHeight="1" x14ac:dyDescent="0.2">
      <c r="A71" s="100" t="s">
        <v>49</v>
      </c>
      <c r="B71" s="109">
        <v>128138.741607</v>
      </c>
      <c r="C71" s="109">
        <v>99443.173005999997</v>
      </c>
      <c r="D71" s="109">
        <v>116269.33665899999</v>
      </c>
      <c r="E71" s="109">
        <v>244408.078266</v>
      </c>
      <c r="F71" s="109">
        <v>11869.40494800001</v>
      </c>
      <c r="G71" s="100"/>
      <c r="H71" s="106">
        <f t="shared" si="17"/>
        <v>1.5751219157131937</v>
      </c>
      <c r="I71" s="106">
        <f t="shared" si="18"/>
        <v>3.1652600507617956</v>
      </c>
      <c r="J71" s="106">
        <f t="shared" si="19"/>
        <v>2.7229733459374761</v>
      </c>
      <c r="K71" s="106">
        <f t="shared" si="20"/>
        <v>2.1179594441515377</v>
      </c>
      <c r="L71" s="106">
        <f t="shared" si="21"/>
        <v>-8.4463187031228752</v>
      </c>
    </row>
    <row r="72" spans="1:12" ht="15" customHeight="1" x14ac:dyDescent="0.2">
      <c r="A72" s="100" t="s">
        <v>50</v>
      </c>
      <c r="B72" s="109">
        <v>126309.940934</v>
      </c>
      <c r="C72" s="109">
        <v>105107.580717</v>
      </c>
      <c r="D72" s="109">
        <v>111259.49768099999</v>
      </c>
      <c r="E72" s="109">
        <v>237569.43861499999</v>
      </c>
      <c r="F72" s="109">
        <v>15050.443253000005</v>
      </c>
      <c r="G72" s="100"/>
      <c r="H72" s="106">
        <f>(B72-B58)/B58*100</f>
        <v>3.86990245303245</v>
      </c>
      <c r="I72" s="106">
        <f t="shared" si="18"/>
        <v>10.014589124177478</v>
      </c>
      <c r="J72" s="106">
        <f t="shared" si="19"/>
        <v>1.6059295630254595</v>
      </c>
      <c r="K72" s="106">
        <f t="shared" si="20"/>
        <v>2.797198279678315</v>
      </c>
      <c r="L72" s="106">
        <f t="shared" si="21"/>
        <v>24.353034255365582</v>
      </c>
    </row>
    <row r="73" spans="1:12" ht="15" customHeight="1" x14ac:dyDescent="0.2">
      <c r="A73" s="100" t="s">
        <v>51</v>
      </c>
      <c r="B73" s="109">
        <v>138475.767192</v>
      </c>
      <c r="C73" s="109">
        <v>110200.20293499999</v>
      </c>
      <c r="D73" s="109">
        <v>119342.14599800001</v>
      </c>
      <c r="E73" s="109">
        <v>257817.91318999999</v>
      </c>
      <c r="F73" s="109">
        <v>19133.621193999992</v>
      </c>
      <c r="G73" s="100"/>
      <c r="H73" s="106">
        <f>(B73-B59)/B59*100</f>
        <v>16.909566975580173</v>
      </c>
      <c r="I73" s="106">
        <f t="shared" ref="I73" si="22">(C73-C59)/C59*100</f>
        <v>13.300830544784381</v>
      </c>
      <c r="J73" s="106">
        <f t="shared" ref="J73" si="23">(D73-D59)/D59*100</f>
        <v>11.921103520584133</v>
      </c>
      <c r="K73" s="106">
        <f t="shared" ref="K73" si="24">(E73-E59)/E59*100</f>
        <v>14.546279500532949</v>
      </c>
      <c r="L73" s="106">
        <f t="shared" ref="L73" si="25">(F73-F59)/F59*100</f>
        <v>61.925567992316608</v>
      </c>
    </row>
    <row r="74" spans="1:12" ht="15" customHeight="1" x14ac:dyDescent="0.2">
      <c r="A74" s="100"/>
      <c r="B74" s="109"/>
      <c r="C74" s="109"/>
      <c r="D74" s="109"/>
      <c r="E74" s="109"/>
      <c r="F74" s="109"/>
      <c r="G74" s="100"/>
      <c r="H74" s="106"/>
      <c r="I74" s="106"/>
      <c r="J74" s="106"/>
      <c r="K74" s="106"/>
      <c r="L74" s="106"/>
    </row>
    <row r="75" spans="1:12" ht="15" customHeight="1" x14ac:dyDescent="0.25">
      <c r="A75" s="32">
        <v>2025</v>
      </c>
      <c r="B75" s="33"/>
      <c r="C75" s="33"/>
      <c r="D75" s="33"/>
      <c r="E75" s="33"/>
      <c r="F75" s="33"/>
      <c r="G75" s="34"/>
      <c r="H75" s="34"/>
      <c r="I75" s="34"/>
      <c r="J75" s="34"/>
      <c r="K75" s="34"/>
      <c r="L75" s="34"/>
    </row>
    <row r="76" spans="1:12" ht="15" customHeight="1" x14ac:dyDescent="0.2">
      <c r="A76" s="100" t="s">
        <v>40</v>
      </c>
      <c r="B76" s="109">
        <v>122790.769321</v>
      </c>
      <c r="C76" s="109">
        <v>97485.750199000002</v>
      </c>
      <c r="D76" s="109">
        <v>119157.174623</v>
      </c>
      <c r="E76" s="109">
        <v>241947.943944</v>
      </c>
      <c r="F76" s="109">
        <v>3633.5946980000008</v>
      </c>
      <c r="G76" s="100"/>
      <c r="H76" s="106">
        <f>(B76-B62)/B62*100</f>
        <v>0.31066418596842582</v>
      </c>
      <c r="I76" s="106">
        <f t="shared" ref="I76" si="26">(C76-C62)/C62*100</f>
        <v>2.9364088669810884</v>
      </c>
      <c r="J76" s="106">
        <f t="shared" ref="J76" si="27">(D76-D62)/D62*100</f>
        <v>6.1647637467495535</v>
      </c>
      <c r="K76" s="106">
        <f t="shared" ref="K76" si="28">(E76-E62)/E62*100</f>
        <v>3.1108200669002248</v>
      </c>
      <c r="L76" s="106">
        <f t="shared" ref="L76" si="29">(F76-F62)/F62*100</f>
        <v>-64.280271164743169</v>
      </c>
    </row>
    <row r="77" spans="1:12" ht="15" customHeight="1" x14ac:dyDescent="0.2">
      <c r="B77" s="3"/>
      <c r="C77" s="3"/>
      <c r="D77" s="3"/>
      <c r="E77" s="3"/>
      <c r="F77" s="3"/>
    </row>
  </sheetData>
  <mergeCells count="2">
    <mergeCell ref="B3:F3"/>
    <mergeCell ref="H3:L3"/>
  </mergeCells>
  <phoneticPr fontId="42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fitToHeight="0" orientation="portrait" r:id="rId1"/>
  <rowBreaks count="1" manualBreakCount="1">
    <brk id="4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7"/>
  <sheetViews>
    <sheetView view="pageBreakPreview" zoomScale="110" zoomScaleNormal="100" zoomScaleSheetLayoutView="110" workbookViewId="0">
      <selection activeCell="C44" sqref="C44:L77"/>
    </sheetView>
  </sheetViews>
  <sheetFormatPr defaultColWidth="9.109375" defaultRowHeight="11.4" x14ac:dyDescent="0.2"/>
  <cols>
    <col min="1" max="1" width="5.44140625" style="1" customWidth="1"/>
    <col min="2" max="2" width="23.109375" style="1" bestFit="1" customWidth="1"/>
    <col min="3" max="5" width="10" style="1" bestFit="1" customWidth="1"/>
    <col min="6" max="6" width="6.6640625" style="1" bestFit="1" customWidth="1"/>
    <col min="7" max="7" width="12.6640625" style="1" bestFit="1" customWidth="1"/>
    <col min="8" max="8" width="9" style="1" bestFit="1" customWidth="1"/>
    <col min="9" max="9" width="0.88671875" style="1" customWidth="1"/>
    <col min="10" max="11" width="10" style="1" bestFit="1" customWidth="1"/>
    <col min="12" max="12" width="8.109375" style="1" customWidth="1"/>
    <col min="13" max="16384" width="9.109375" style="1"/>
  </cols>
  <sheetData>
    <row r="1" spans="1:12" ht="13.2" x14ac:dyDescent="0.2">
      <c r="A1" s="94" t="s">
        <v>124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x14ac:dyDescent="0.2">
      <c r="A2" s="41"/>
      <c r="B2" s="11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ht="12" x14ac:dyDescent="0.25">
      <c r="A3" s="12"/>
      <c r="B3" s="13"/>
      <c r="C3" s="148" t="s">
        <v>121</v>
      </c>
      <c r="D3" s="148"/>
      <c r="E3" s="148"/>
      <c r="F3" s="13"/>
      <c r="G3" s="149" t="s">
        <v>106</v>
      </c>
      <c r="H3" s="149"/>
      <c r="I3" s="14"/>
      <c r="J3" s="148" t="s">
        <v>121</v>
      </c>
      <c r="K3" s="148"/>
      <c r="L3" s="148"/>
    </row>
    <row r="4" spans="1:12" ht="24" x14ac:dyDescent="0.2">
      <c r="A4" s="15" t="s">
        <v>119</v>
      </c>
      <c r="B4" s="16" t="s">
        <v>1</v>
      </c>
      <c r="C4" s="17" t="s">
        <v>179</v>
      </c>
      <c r="D4" s="17" t="s">
        <v>176</v>
      </c>
      <c r="E4" s="17" t="s">
        <v>180</v>
      </c>
      <c r="F4" s="18" t="s">
        <v>116</v>
      </c>
      <c r="G4" s="19" t="s">
        <v>129</v>
      </c>
      <c r="H4" s="20" t="s">
        <v>2</v>
      </c>
      <c r="I4" s="20"/>
      <c r="J4" s="17" t="s">
        <v>181</v>
      </c>
      <c r="K4" s="17" t="s">
        <v>182</v>
      </c>
      <c r="L4" s="18" t="s">
        <v>116</v>
      </c>
    </row>
    <row r="5" spans="1:12" ht="15" customHeight="1" x14ac:dyDescent="0.25">
      <c r="A5" s="81"/>
      <c r="B5" s="82" t="s">
        <v>34</v>
      </c>
      <c r="C5" s="83">
        <v>122410.48378800004</v>
      </c>
      <c r="D5" s="83">
        <v>138475.76719200017</v>
      </c>
      <c r="E5" s="83">
        <v>122790.76932100009</v>
      </c>
      <c r="F5" s="84">
        <f>E5/E$5*100</f>
        <v>100</v>
      </c>
      <c r="G5" s="85">
        <f>E5-C5</f>
        <v>380.28553300004569</v>
      </c>
      <c r="H5" s="85">
        <f t="shared" ref="H5" si="0">(G5/C5)*100</f>
        <v>0.31066418596846135</v>
      </c>
      <c r="I5" s="86"/>
      <c r="J5" s="83">
        <v>122410.48378800004</v>
      </c>
      <c r="K5" s="83">
        <v>122790.76932100009</v>
      </c>
      <c r="L5" s="84">
        <f>K5/K$5*100</f>
        <v>100</v>
      </c>
    </row>
    <row r="6" spans="1:12" ht="6" customHeight="1" x14ac:dyDescent="0.2">
      <c r="A6" s="112"/>
      <c r="B6" s="113"/>
      <c r="C6" s="114"/>
      <c r="D6" s="114"/>
      <c r="E6" s="114"/>
      <c r="F6" s="115"/>
      <c r="G6" s="116"/>
      <c r="H6" s="117"/>
      <c r="I6" s="117"/>
      <c r="J6" s="114"/>
      <c r="K6" s="114"/>
      <c r="L6" s="115"/>
    </row>
    <row r="7" spans="1:12" x14ac:dyDescent="0.2">
      <c r="A7" s="69" t="s">
        <v>3</v>
      </c>
      <c r="B7" s="41" t="s">
        <v>137</v>
      </c>
      <c r="C7" s="43">
        <v>17431.583855000001</v>
      </c>
      <c r="D7" s="43">
        <v>22528.315157999994</v>
      </c>
      <c r="E7" s="43">
        <v>20857.859843000009</v>
      </c>
      <c r="F7" s="57">
        <f>E7/E$5*100</f>
        <v>16.986504733489628</v>
      </c>
      <c r="G7" s="118">
        <f>E7-C7</f>
        <v>3426.2759880000085</v>
      </c>
      <c r="H7" s="118">
        <f t="shared" ref="H7" si="1">(G7/C7)*100</f>
        <v>19.6555632379741</v>
      </c>
      <c r="I7" s="59"/>
      <c r="J7" s="43">
        <v>17431.583855000001</v>
      </c>
      <c r="K7" s="43">
        <v>20857.859843000009</v>
      </c>
      <c r="L7" s="57">
        <f>K7/K$5*100</f>
        <v>16.986504733489628</v>
      </c>
    </row>
    <row r="8" spans="1:12" x14ac:dyDescent="0.2">
      <c r="A8" s="69" t="s">
        <v>4</v>
      </c>
      <c r="B8" s="41" t="s">
        <v>139</v>
      </c>
      <c r="C8" s="43">
        <v>13472.547760999996</v>
      </c>
      <c r="D8" s="43">
        <v>18940.147784000008</v>
      </c>
      <c r="E8" s="43">
        <v>17254.713444000005</v>
      </c>
      <c r="F8" s="57">
        <f t="shared" ref="F8:F36" si="2">E8/E$5*100</f>
        <v>14.052125855562211</v>
      </c>
      <c r="G8" s="118">
        <f t="shared" ref="G8:G36" si="3">E8-C8</f>
        <v>3782.1656830000084</v>
      </c>
      <c r="H8" s="118">
        <f t="shared" ref="H8:H36" si="4">(G8/C8)*100</f>
        <v>28.073128780797717</v>
      </c>
      <c r="I8" s="59"/>
      <c r="J8" s="43">
        <v>13472.547760999996</v>
      </c>
      <c r="K8" s="43">
        <v>17254.713444000005</v>
      </c>
      <c r="L8" s="57">
        <f t="shared" ref="L8:L36" si="5">K8/K$5*100</f>
        <v>14.052125855562211</v>
      </c>
    </row>
    <row r="9" spans="1:12" x14ac:dyDescent="0.2">
      <c r="A9" s="69" t="s">
        <v>5</v>
      </c>
      <c r="B9" s="41" t="s">
        <v>138</v>
      </c>
      <c r="C9" s="43">
        <v>13867.382382999995</v>
      </c>
      <c r="D9" s="43">
        <v>19355.599210000008</v>
      </c>
      <c r="E9" s="43">
        <v>13317.750443000003</v>
      </c>
      <c r="F9" s="57">
        <f t="shared" si="2"/>
        <v>10.845888918722132</v>
      </c>
      <c r="G9" s="118">
        <f t="shared" si="3"/>
        <v>-549.63193999999203</v>
      </c>
      <c r="H9" s="118">
        <f t="shared" si="4"/>
        <v>-3.9634873029374678</v>
      </c>
      <c r="I9" s="59"/>
      <c r="J9" s="43">
        <v>13867.382382999995</v>
      </c>
      <c r="K9" s="43">
        <v>13317.750443000003</v>
      </c>
      <c r="L9" s="57">
        <f t="shared" si="5"/>
        <v>10.845888918722132</v>
      </c>
    </row>
    <row r="10" spans="1:12" x14ac:dyDescent="0.2">
      <c r="A10" s="69" t="s">
        <v>6</v>
      </c>
      <c r="B10" s="41" t="s">
        <v>174</v>
      </c>
      <c r="C10" s="43">
        <v>9946.7079549999926</v>
      </c>
      <c r="D10" s="43">
        <v>9251.139653000002</v>
      </c>
      <c r="E10" s="43">
        <v>9692.6985929999992</v>
      </c>
      <c r="F10" s="57">
        <f t="shared" si="2"/>
        <v>7.8936703846698038</v>
      </c>
      <c r="G10" s="118">
        <f t="shared" si="3"/>
        <v>-254.00936199999342</v>
      </c>
      <c r="H10" s="118">
        <f t="shared" si="4"/>
        <v>-2.5537028245843736</v>
      </c>
      <c r="I10" s="59"/>
      <c r="J10" s="43">
        <v>9946.7079549999926</v>
      </c>
      <c r="K10" s="43">
        <v>9692.6985929999992</v>
      </c>
      <c r="L10" s="57">
        <f t="shared" si="5"/>
        <v>7.8936703846698038</v>
      </c>
    </row>
    <row r="11" spans="1:12" x14ac:dyDescent="0.2">
      <c r="A11" s="69" t="s">
        <v>7</v>
      </c>
      <c r="B11" s="41" t="s">
        <v>141</v>
      </c>
      <c r="C11" s="43">
        <v>8415.032970000002</v>
      </c>
      <c r="D11" s="43">
        <v>7052.0693859999992</v>
      </c>
      <c r="E11" s="43">
        <v>7472.3457809999991</v>
      </c>
      <c r="F11" s="57">
        <f t="shared" si="2"/>
        <v>6.085429566342861</v>
      </c>
      <c r="G11" s="118">
        <f t="shared" si="3"/>
        <v>-942.68718900000295</v>
      </c>
      <c r="H11" s="118">
        <f t="shared" si="4"/>
        <v>-11.202418247922832</v>
      </c>
      <c r="I11" s="59"/>
      <c r="J11" s="43">
        <v>8415.032970000002</v>
      </c>
      <c r="K11" s="43">
        <v>7472.3457809999991</v>
      </c>
      <c r="L11" s="57">
        <f t="shared" si="5"/>
        <v>6.085429566342861</v>
      </c>
    </row>
    <row r="12" spans="1:12" x14ac:dyDescent="0.2">
      <c r="A12" s="69" t="s">
        <v>8</v>
      </c>
      <c r="B12" s="41" t="s">
        <v>140</v>
      </c>
      <c r="C12" s="43">
        <v>6567.0739419999991</v>
      </c>
      <c r="D12" s="43">
        <v>9808.454096999998</v>
      </c>
      <c r="E12" s="43">
        <v>7377.4513430000006</v>
      </c>
      <c r="F12" s="57">
        <f t="shared" si="2"/>
        <v>6.0081481562460448</v>
      </c>
      <c r="G12" s="118">
        <f t="shared" si="3"/>
        <v>810.37740100000156</v>
      </c>
      <c r="H12" s="118">
        <f t="shared" si="4"/>
        <v>12.340007256766192</v>
      </c>
      <c r="I12" s="59"/>
      <c r="J12" s="43">
        <v>6567.0739419999991</v>
      </c>
      <c r="K12" s="43">
        <v>7377.4513430000006</v>
      </c>
      <c r="L12" s="57">
        <f t="shared" si="5"/>
        <v>6.0081481562460448</v>
      </c>
    </row>
    <row r="13" spans="1:12" x14ac:dyDescent="0.2">
      <c r="A13" s="69" t="s">
        <v>9</v>
      </c>
      <c r="B13" s="41" t="s">
        <v>148</v>
      </c>
      <c r="C13" s="43">
        <v>4382.7685940000001</v>
      </c>
      <c r="D13" s="43">
        <v>6479.0599399999983</v>
      </c>
      <c r="E13" s="43">
        <v>5534.0677889999979</v>
      </c>
      <c r="F13" s="57">
        <f t="shared" si="2"/>
        <v>4.5069086378413488</v>
      </c>
      <c r="G13" s="118">
        <f t="shared" si="3"/>
        <v>1151.2991949999978</v>
      </c>
      <c r="H13" s="118">
        <f t="shared" si="4"/>
        <v>26.268765286310657</v>
      </c>
      <c r="I13" s="59"/>
      <c r="J13" s="43">
        <v>4382.7685940000001</v>
      </c>
      <c r="K13" s="43">
        <v>5534.0677889999979</v>
      </c>
      <c r="L13" s="57">
        <f t="shared" si="5"/>
        <v>4.5069086378413488</v>
      </c>
    </row>
    <row r="14" spans="1:12" x14ac:dyDescent="0.2">
      <c r="A14" s="69" t="s">
        <v>10</v>
      </c>
      <c r="B14" s="41" t="s">
        <v>142</v>
      </c>
      <c r="C14" s="43">
        <v>4924.7481340000013</v>
      </c>
      <c r="D14" s="43">
        <v>5035.5282729999972</v>
      </c>
      <c r="E14" s="43">
        <v>5081.4405460000007</v>
      </c>
      <c r="F14" s="57">
        <f t="shared" si="2"/>
        <v>4.1382919694200142</v>
      </c>
      <c r="G14" s="118">
        <f t="shared" si="3"/>
        <v>156.69241199999942</v>
      </c>
      <c r="H14" s="118">
        <f t="shared" si="4"/>
        <v>3.1817345321319004</v>
      </c>
      <c r="I14" s="59"/>
      <c r="J14" s="43">
        <v>4924.7481340000013</v>
      </c>
      <c r="K14" s="43">
        <v>5081.4405460000007</v>
      </c>
      <c r="L14" s="57">
        <f t="shared" si="5"/>
        <v>4.1382919694200142</v>
      </c>
    </row>
    <row r="15" spans="1:12" x14ac:dyDescent="0.2">
      <c r="A15" s="69" t="s">
        <v>11</v>
      </c>
      <c r="B15" s="41" t="s">
        <v>145</v>
      </c>
      <c r="C15" s="43">
        <v>5573.4076060000025</v>
      </c>
      <c r="D15" s="43">
        <v>4092.6007739999991</v>
      </c>
      <c r="E15" s="43">
        <v>4262.8232660000012</v>
      </c>
      <c r="F15" s="57">
        <f t="shared" si="2"/>
        <v>3.4716154069009151</v>
      </c>
      <c r="G15" s="118">
        <f t="shared" si="3"/>
        <v>-1310.5843400000012</v>
      </c>
      <c r="H15" s="118">
        <f t="shared" si="4"/>
        <v>-23.514955887832485</v>
      </c>
      <c r="I15" s="59"/>
      <c r="J15" s="43">
        <v>5573.4076060000025</v>
      </c>
      <c r="K15" s="43">
        <v>4262.8232660000012</v>
      </c>
      <c r="L15" s="57">
        <f t="shared" si="5"/>
        <v>3.4716154069009151</v>
      </c>
    </row>
    <row r="16" spans="1:12" x14ac:dyDescent="0.2">
      <c r="A16" s="69" t="s">
        <v>12</v>
      </c>
      <c r="B16" s="41" t="s">
        <v>144</v>
      </c>
      <c r="C16" s="43">
        <v>4889.568330000001</v>
      </c>
      <c r="D16" s="43">
        <v>4485.7973140000004</v>
      </c>
      <c r="E16" s="43">
        <v>4117.4708820000033</v>
      </c>
      <c r="F16" s="57">
        <f t="shared" si="2"/>
        <v>3.3532413753643775</v>
      </c>
      <c r="G16" s="118">
        <f t="shared" si="3"/>
        <v>-772.09744799999771</v>
      </c>
      <c r="H16" s="118">
        <f t="shared" si="4"/>
        <v>-15.790707806715476</v>
      </c>
      <c r="I16" s="59"/>
      <c r="J16" s="43">
        <v>4889.568330000001</v>
      </c>
      <c r="K16" s="43">
        <v>4117.4708820000033</v>
      </c>
      <c r="L16" s="57">
        <f t="shared" si="5"/>
        <v>3.3532413753643775</v>
      </c>
    </row>
    <row r="17" spans="1:12" x14ac:dyDescent="0.2">
      <c r="A17" s="69" t="s">
        <v>13</v>
      </c>
      <c r="B17" s="41" t="s">
        <v>143</v>
      </c>
      <c r="C17" s="43">
        <v>4217.197228</v>
      </c>
      <c r="D17" s="43">
        <v>4831.5428589999974</v>
      </c>
      <c r="E17" s="43">
        <v>3643.1873570000007</v>
      </c>
      <c r="F17" s="57">
        <f t="shared" si="2"/>
        <v>2.9669879724232096</v>
      </c>
      <c r="G17" s="118">
        <f t="shared" si="3"/>
        <v>-574.00987099999929</v>
      </c>
      <c r="H17" s="118">
        <f t="shared" si="4"/>
        <v>-13.611169693199829</v>
      </c>
      <c r="I17" s="59"/>
      <c r="J17" s="43">
        <v>4217.197228</v>
      </c>
      <c r="K17" s="43">
        <v>3643.1873570000007</v>
      </c>
      <c r="L17" s="57">
        <f t="shared" si="5"/>
        <v>2.9669879724232096</v>
      </c>
    </row>
    <row r="18" spans="1:12" x14ac:dyDescent="0.2">
      <c r="A18" s="69" t="s">
        <v>14</v>
      </c>
      <c r="B18" s="41" t="s">
        <v>147</v>
      </c>
      <c r="C18" s="43">
        <v>3675.3644320000003</v>
      </c>
      <c r="D18" s="43">
        <v>4688.8033440000008</v>
      </c>
      <c r="E18" s="43">
        <v>3489.848555</v>
      </c>
      <c r="F18" s="57">
        <f t="shared" si="2"/>
        <v>2.8421098542650425</v>
      </c>
      <c r="G18" s="118">
        <f t="shared" si="3"/>
        <v>-185.51587700000027</v>
      </c>
      <c r="H18" s="118">
        <f t="shared" si="4"/>
        <v>-5.0475505336228448</v>
      </c>
      <c r="I18" s="118"/>
      <c r="J18" s="43">
        <v>3675.3644320000003</v>
      </c>
      <c r="K18" s="43">
        <v>3489.848555</v>
      </c>
      <c r="L18" s="57">
        <f t="shared" si="5"/>
        <v>2.8421098542650425</v>
      </c>
    </row>
    <row r="19" spans="1:12" x14ac:dyDescent="0.2">
      <c r="A19" s="69" t="s">
        <v>15</v>
      </c>
      <c r="B19" s="41" t="s">
        <v>146</v>
      </c>
      <c r="C19" s="43">
        <v>6000.1661330000015</v>
      </c>
      <c r="D19" s="43">
        <v>3849.6287000000011</v>
      </c>
      <c r="E19" s="43">
        <v>3156.1733260000005</v>
      </c>
      <c r="F19" s="57">
        <f t="shared" si="2"/>
        <v>2.5703669285995923</v>
      </c>
      <c r="G19" s="118">
        <f t="shared" si="3"/>
        <v>-2843.992807000001</v>
      </c>
      <c r="H19" s="118">
        <f t="shared" si="4"/>
        <v>-47.398567705625233</v>
      </c>
      <c r="I19" s="59"/>
      <c r="J19" s="43">
        <v>6000.1661330000015</v>
      </c>
      <c r="K19" s="43">
        <v>3156.1733260000005</v>
      </c>
      <c r="L19" s="57">
        <f t="shared" si="5"/>
        <v>2.5703669285995923</v>
      </c>
    </row>
    <row r="20" spans="1:12" x14ac:dyDescent="0.2">
      <c r="A20" s="69" t="s">
        <v>16</v>
      </c>
      <c r="B20" s="41" t="s">
        <v>149</v>
      </c>
      <c r="C20" s="43">
        <v>2283.552100999997</v>
      </c>
      <c r="D20" s="43">
        <v>2099.0609920000006</v>
      </c>
      <c r="E20" s="43">
        <v>2369.5903189999995</v>
      </c>
      <c r="F20" s="57">
        <f t="shared" si="2"/>
        <v>1.9297788686423223</v>
      </c>
      <c r="G20" s="118">
        <f t="shared" si="3"/>
        <v>86.038218000002416</v>
      </c>
      <c r="H20" s="118">
        <f t="shared" si="4"/>
        <v>3.7677361494106116</v>
      </c>
      <c r="I20" s="59"/>
      <c r="J20" s="43">
        <v>2283.552100999997</v>
      </c>
      <c r="K20" s="43">
        <v>2369.5903189999995</v>
      </c>
      <c r="L20" s="57">
        <f t="shared" si="5"/>
        <v>1.9297788686423223</v>
      </c>
    </row>
    <row r="21" spans="1:12" x14ac:dyDescent="0.2">
      <c r="A21" s="69" t="s">
        <v>17</v>
      </c>
      <c r="B21" s="41" t="s">
        <v>151</v>
      </c>
      <c r="C21" s="43">
        <v>1842.2345569999998</v>
      </c>
      <c r="D21" s="43">
        <v>1763.6830179999999</v>
      </c>
      <c r="E21" s="43">
        <v>1950.4583969999996</v>
      </c>
      <c r="F21" s="57">
        <f t="shared" si="2"/>
        <v>1.5884405707249087</v>
      </c>
      <c r="G21" s="118">
        <f t="shared" si="3"/>
        <v>108.22383999999988</v>
      </c>
      <c r="H21" s="118">
        <f t="shared" si="4"/>
        <v>5.8745961304861076</v>
      </c>
      <c r="I21" s="59"/>
      <c r="J21" s="43">
        <v>1842.2345569999998</v>
      </c>
      <c r="K21" s="43">
        <v>1950.4583969999996</v>
      </c>
      <c r="L21" s="57">
        <f t="shared" si="5"/>
        <v>1.5884405707249087</v>
      </c>
    </row>
    <row r="22" spans="1:12" x14ac:dyDescent="0.2">
      <c r="A22" s="69" t="s">
        <v>18</v>
      </c>
      <c r="B22" s="41" t="s">
        <v>150</v>
      </c>
      <c r="C22" s="43">
        <v>1505.9418610000007</v>
      </c>
      <c r="D22" s="43">
        <v>1273.9915130000009</v>
      </c>
      <c r="E22" s="43">
        <v>1363.1637410000003</v>
      </c>
      <c r="F22" s="57">
        <f t="shared" si="2"/>
        <v>1.1101516413146761</v>
      </c>
      <c r="G22" s="118">
        <f t="shared" si="3"/>
        <v>-142.7781200000004</v>
      </c>
      <c r="H22" s="118">
        <f t="shared" si="4"/>
        <v>-9.4809848705042619</v>
      </c>
      <c r="I22" s="59"/>
      <c r="J22" s="43">
        <v>1505.9418610000007</v>
      </c>
      <c r="K22" s="43">
        <v>1363.1637410000003</v>
      </c>
      <c r="L22" s="57">
        <f t="shared" si="5"/>
        <v>1.1101516413146761</v>
      </c>
    </row>
    <row r="23" spans="1:12" x14ac:dyDescent="0.2">
      <c r="A23" s="69" t="s">
        <v>19</v>
      </c>
      <c r="B23" s="41" t="s">
        <v>152</v>
      </c>
      <c r="C23" s="43">
        <v>1248.9577019999995</v>
      </c>
      <c r="D23" s="43">
        <v>1142.245778</v>
      </c>
      <c r="E23" s="43">
        <v>1199.0647449999999</v>
      </c>
      <c r="F23" s="57">
        <f t="shared" si="2"/>
        <v>0.97651049148930769</v>
      </c>
      <c r="G23" s="118">
        <f t="shared" si="3"/>
        <v>-49.892956999999569</v>
      </c>
      <c r="H23" s="118">
        <f t="shared" si="4"/>
        <v>-3.9947675505827176</v>
      </c>
      <c r="I23" s="59"/>
      <c r="J23" s="43">
        <v>1248.9577019999995</v>
      </c>
      <c r="K23" s="43">
        <v>1199.0647449999999</v>
      </c>
      <c r="L23" s="57">
        <f t="shared" si="5"/>
        <v>0.97651049148930769</v>
      </c>
    </row>
    <row r="24" spans="1:12" x14ac:dyDescent="0.2">
      <c r="A24" s="69" t="s">
        <v>20</v>
      </c>
      <c r="B24" s="41" t="s">
        <v>153</v>
      </c>
      <c r="C24" s="43">
        <v>1197.5705540000001</v>
      </c>
      <c r="D24" s="43">
        <v>854.51563899999985</v>
      </c>
      <c r="E24" s="43">
        <v>899.99127899999974</v>
      </c>
      <c r="F24" s="57">
        <f t="shared" si="2"/>
        <v>0.73294701546110452</v>
      </c>
      <c r="G24" s="118">
        <f t="shared" si="3"/>
        <v>-297.57927500000039</v>
      </c>
      <c r="H24" s="118">
        <f t="shared" si="4"/>
        <v>-24.848579819039234</v>
      </c>
      <c r="I24" s="59"/>
      <c r="J24" s="43">
        <v>1197.5705540000001</v>
      </c>
      <c r="K24" s="43">
        <v>899.99127899999974</v>
      </c>
      <c r="L24" s="57">
        <f t="shared" si="5"/>
        <v>0.73294701546110452</v>
      </c>
    </row>
    <row r="25" spans="1:12" x14ac:dyDescent="0.2">
      <c r="A25" s="69" t="s">
        <v>21</v>
      </c>
      <c r="B25" s="41" t="s">
        <v>162</v>
      </c>
      <c r="C25" s="43">
        <v>346.19281999999993</v>
      </c>
      <c r="D25" s="43">
        <v>573.37609999999984</v>
      </c>
      <c r="E25" s="43">
        <v>734.68967299999997</v>
      </c>
      <c r="F25" s="57">
        <f t="shared" si="2"/>
        <v>0.59832646791174626</v>
      </c>
      <c r="G25" s="118">
        <f t="shared" si="3"/>
        <v>388.49685300000004</v>
      </c>
      <c r="H25" s="118">
        <f t="shared" si="4"/>
        <v>112.21978924923981</v>
      </c>
      <c r="I25" s="59"/>
      <c r="J25" s="43">
        <v>346.19281999999993</v>
      </c>
      <c r="K25" s="43">
        <v>734.68967299999997</v>
      </c>
      <c r="L25" s="57">
        <f t="shared" si="5"/>
        <v>0.59832646791174626</v>
      </c>
    </row>
    <row r="26" spans="1:12" x14ac:dyDescent="0.2">
      <c r="A26" s="69" t="s">
        <v>22</v>
      </c>
      <c r="B26" s="41" t="s">
        <v>159</v>
      </c>
      <c r="C26" s="43">
        <v>337.91794400000003</v>
      </c>
      <c r="D26" s="43">
        <v>491.36432400000018</v>
      </c>
      <c r="E26" s="43">
        <v>684.50026400000013</v>
      </c>
      <c r="F26" s="57">
        <f t="shared" si="2"/>
        <v>0.55745254124972299</v>
      </c>
      <c r="G26" s="118">
        <f t="shared" si="3"/>
        <v>346.5823200000001</v>
      </c>
      <c r="H26" s="118">
        <f t="shared" si="4"/>
        <v>102.5640473238675</v>
      </c>
      <c r="I26" s="59"/>
      <c r="J26" s="43">
        <v>337.91794400000003</v>
      </c>
      <c r="K26" s="43">
        <v>684.50026400000013</v>
      </c>
      <c r="L26" s="57">
        <f t="shared" si="5"/>
        <v>0.55745254124972299</v>
      </c>
    </row>
    <row r="27" spans="1:12" x14ac:dyDescent="0.2">
      <c r="A27" s="69" t="s">
        <v>23</v>
      </c>
      <c r="B27" s="41" t="s">
        <v>154</v>
      </c>
      <c r="C27" s="43">
        <v>649.39101300000027</v>
      </c>
      <c r="D27" s="43">
        <v>784.3152630000003</v>
      </c>
      <c r="E27" s="43">
        <v>646.51860299999998</v>
      </c>
      <c r="F27" s="57">
        <f t="shared" si="2"/>
        <v>0.52652052477158817</v>
      </c>
      <c r="G27" s="118">
        <f t="shared" si="3"/>
        <v>-2.8724100000002863</v>
      </c>
      <c r="H27" s="118">
        <f t="shared" si="4"/>
        <v>-0.44232364515341471</v>
      </c>
      <c r="I27" s="59"/>
      <c r="J27" s="43">
        <v>649.39101300000027</v>
      </c>
      <c r="K27" s="43">
        <v>646.51860299999998</v>
      </c>
      <c r="L27" s="57">
        <f t="shared" si="5"/>
        <v>0.52652052477158817</v>
      </c>
    </row>
    <row r="28" spans="1:12" x14ac:dyDescent="0.2">
      <c r="A28" s="69" t="s">
        <v>24</v>
      </c>
      <c r="B28" s="41" t="s">
        <v>157</v>
      </c>
      <c r="C28" s="43">
        <v>344.31549099999995</v>
      </c>
      <c r="D28" s="43">
        <v>361.28106200000002</v>
      </c>
      <c r="E28" s="43">
        <v>530.75342699999987</v>
      </c>
      <c r="F28" s="57">
        <f t="shared" si="2"/>
        <v>0.4322421220543885</v>
      </c>
      <c r="G28" s="118">
        <f t="shared" si="3"/>
        <v>186.43793599999992</v>
      </c>
      <c r="H28" s="118">
        <f t="shared" si="4"/>
        <v>54.147414471107822</v>
      </c>
      <c r="I28" s="59"/>
      <c r="J28" s="43">
        <v>344.31549099999995</v>
      </c>
      <c r="K28" s="43">
        <v>530.75342699999987</v>
      </c>
      <c r="L28" s="57">
        <f t="shared" si="5"/>
        <v>0.4322421220543885</v>
      </c>
    </row>
    <row r="29" spans="1:12" x14ac:dyDescent="0.2">
      <c r="A29" s="69" t="s">
        <v>25</v>
      </c>
      <c r="B29" s="41" t="s">
        <v>155</v>
      </c>
      <c r="C29" s="43">
        <v>751.99317100000042</v>
      </c>
      <c r="D29" s="43">
        <v>705.12754599999982</v>
      </c>
      <c r="E29" s="43">
        <v>505.33272199999982</v>
      </c>
      <c r="F29" s="57">
        <f t="shared" si="2"/>
        <v>0.4115396660468485</v>
      </c>
      <c r="G29" s="118">
        <f t="shared" si="3"/>
        <v>-246.6604490000006</v>
      </c>
      <c r="H29" s="118">
        <f t="shared" si="4"/>
        <v>-32.80088949105636</v>
      </c>
      <c r="I29" s="59"/>
      <c r="J29" s="43">
        <v>751.99317100000042</v>
      </c>
      <c r="K29" s="43">
        <v>505.33272199999982</v>
      </c>
      <c r="L29" s="57">
        <f t="shared" si="5"/>
        <v>0.4115396660468485</v>
      </c>
    </row>
    <row r="30" spans="1:12" x14ac:dyDescent="0.2">
      <c r="A30" s="69" t="s">
        <v>26</v>
      </c>
      <c r="B30" s="41" t="s">
        <v>160</v>
      </c>
      <c r="C30" s="43">
        <v>570.675929</v>
      </c>
      <c r="D30" s="43">
        <v>784.58688599999937</v>
      </c>
      <c r="E30" s="43">
        <v>403.23915200000005</v>
      </c>
      <c r="F30" s="57">
        <f t="shared" si="2"/>
        <v>0.32839532990126541</v>
      </c>
      <c r="G30" s="118">
        <f t="shared" si="3"/>
        <v>-167.43677699999995</v>
      </c>
      <c r="H30" s="118">
        <f t="shared" si="4"/>
        <v>-29.340080506532097</v>
      </c>
      <c r="I30" s="59"/>
      <c r="J30" s="43">
        <v>570.675929</v>
      </c>
      <c r="K30" s="43">
        <v>403.23915200000005</v>
      </c>
      <c r="L30" s="57">
        <f t="shared" si="5"/>
        <v>0.32839532990126541</v>
      </c>
    </row>
    <row r="31" spans="1:12" x14ac:dyDescent="0.2">
      <c r="A31" s="69" t="s">
        <v>27</v>
      </c>
      <c r="B31" s="41" t="s">
        <v>156</v>
      </c>
      <c r="C31" s="43">
        <v>591.80362299999979</v>
      </c>
      <c r="D31" s="43">
        <v>526.86629199999993</v>
      </c>
      <c r="E31" s="43">
        <v>367.91295300000007</v>
      </c>
      <c r="F31" s="57">
        <f t="shared" si="2"/>
        <v>0.2996259043203815</v>
      </c>
      <c r="G31" s="118">
        <f t="shared" si="3"/>
        <v>-223.89066999999972</v>
      </c>
      <c r="H31" s="118">
        <f t="shared" si="4"/>
        <v>-37.831919457512306</v>
      </c>
      <c r="I31" s="59"/>
      <c r="J31" s="43">
        <v>591.80362299999979</v>
      </c>
      <c r="K31" s="43">
        <v>367.91295300000007</v>
      </c>
      <c r="L31" s="57">
        <f t="shared" si="5"/>
        <v>0.2996259043203815</v>
      </c>
    </row>
    <row r="32" spans="1:12" x14ac:dyDescent="0.2">
      <c r="A32" s="69" t="s">
        <v>28</v>
      </c>
      <c r="B32" s="41" t="s">
        <v>175</v>
      </c>
      <c r="C32" s="43">
        <v>235.03883299999998</v>
      </c>
      <c r="D32" s="43">
        <v>436.64462100000014</v>
      </c>
      <c r="E32" s="43">
        <v>336.58185599999996</v>
      </c>
      <c r="F32" s="57">
        <f t="shared" si="2"/>
        <v>0.2741100636971387</v>
      </c>
      <c r="G32" s="118">
        <f t="shared" si="3"/>
        <v>101.54302299999998</v>
      </c>
      <c r="H32" s="118">
        <f t="shared" si="4"/>
        <v>43.202657919936144</v>
      </c>
      <c r="I32" s="59"/>
      <c r="J32" s="43">
        <v>235.03883299999998</v>
      </c>
      <c r="K32" s="43">
        <v>336.58185599999996</v>
      </c>
      <c r="L32" s="57">
        <f t="shared" si="5"/>
        <v>0.2741100636971387</v>
      </c>
    </row>
    <row r="33" spans="1:12" x14ac:dyDescent="0.2">
      <c r="A33" s="69" t="s">
        <v>29</v>
      </c>
      <c r="B33" s="41" t="s">
        <v>161</v>
      </c>
      <c r="C33" s="43">
        <v>162.29651700000005</v>
      </c>
      <c r="D33" s="43">
        <v>253.47818699999988</v>
      </c>
      <c r="E33" s="43">
        <v>297.91187799999994</v>
      </c>
      <c r="F33" s="57">
        <f t="shared" si="2"/>
        <v>0.24261748635290131</v>
      </c>
      <c r="G33" s="118">
        <f t="shared" si="3"/>
        <v>135.61536099999989</v>
      </c>
      <c r="H33" s="118">
        <f t="shared" si="4"/>
        <v>83.560241160320061</v>
      </c>
      <c r="I33" s="59"/>
      <c r="J33" s="43">
        <v>162.29651700000005</v>
      </c>
      <c r="K33" s="43">
        <v>297.91187799999994</v>
      </c>
      <c r="L33" s="57">
        <f t="shared" si="5"/>
        <v>0.24261748635290131</v>
      </c>
    </row>
    <row r="34" spans="1:12" x14ac:dyDescent="0.2">
      <c r="A34" s="69" t="s">
        <v>30</v>
      </c>
      <c r="B34" s="41" t="s">
        <v>183</v>
      </c>
      <c r="C34" s="43">
        <v>286.54642300000006</v>
      </c>
      <c r="D34" s="43">
        <v>284.83519999999993</v>
      </c>
      <c r="E34" s="43">
        <v>261.50796300000019</v>
      </c>
      <c r="F34" s="57">
        <f t="shared" si="2"/>
        <v>0.21297037590534604</v>
      </c>
      <c r="G34" s="118">
        <f t="shared" si="3"/>
        <v>-25.038459999999873</v>
      </c>
      <c r="H34" s="118">
        <f t="shared" si="4"/>
        <v>-8.7380117112820734</v>
      </c>
      <c r="I34" s="59"/>
      <c r="J34" s="43">
        <v>286.54642300000006</v>
      </c>
      <c r="K34" s="43">
        <v>261.50796300000019</v>
      </c>
      <c r="L34" s="57">
        <f t="shared" si="5"/>
        <v>0.21297037590534604</v>
      </c>
    </row>
    <row r="35" spans="1:12" x14ac:dyDescent="0.2">
      <c r="A35" s="69" t="s">
        <v>31</v>
      </c>
      <c r="B35" s="41" t="s">
        <v>184</v>
      </c>
      <c r="C35" s="43">
        <v>474.13053299999996</v>
      </c>
      <c r="D35" s="43">
        <v>192.23409199999998</v>
      </c>
      <c r="E35" s="43">
        <v>255.51334199999997</v>
      </c>
      <c r="F35" s="57">
        <f t="shared" si="2"/>
        <v>0.20808839574254645</v>
      </c>
      <c r="G35" s="118">
        <f t="shared" si="3"/>
        <v>-218.61719099999999</v>
      </c>
      <c r="H35" s="118">
        <f t="shared" si="4"/>
        <v>-46.109072456635062</v>
      </c>
      <c r="I35" s="59"/>
      <c r="J35" s="43">
        <v>474.13053299999996</v>
      </c>
      <c r="K35" s="43">
        <v>255.51334199999997</v>
      </c>
      <c r="L35" s="57">
        <f t="shared" si="5"/>
        <v>0.20808839574254645</v>
      </c>
    </row>
    <row r="36" spans="1:12" x14ac:dyDescent="0.2">
      <c r="A36" s="69" t="s">
        <v>32</v>
      </c>
      <c r="B36" s="41" t="s">
        <v>158</v>
      </c>
      <c r="C36" s="43">
        <v>327.73595599999999</v>
      </c>
      <c r="D36" s="43">
        <v>295.64525300000014</v>
      </c>
      <c r="E36" s="43">
        <v>253.98237900000007</v>
      </c>
      <c r="F36" s="57">
        <f t="shared" si="2"/>
        <v>0.20684158948140341</v>
      </c>
      <c r="G36" s="118">
        <f t="shared" si="3"/>
        <v>-73.753576999999922</v>
      </c>
      <c r="H36" s="118">
        <f t="shared" si="4"/>
        <v>-22.503962610681608</v>
      </c>
      <c r="I36" s="59"/>
      <c r="J36" s="43">
        <v>327.73595599999999</v>
      </c>
      <c r="K36" s="43">
        <v>253.98237900000007</v>
      </c>
      <c r="L36" s="57">
        <f t="shared" si="5"/>
        <v>0.20684158948140341</v>
      </c>
    </row>
    <row r="37" spans="1:12" ht="12" x14ac:dyDescent="0.25">
      <c r="A37" s="70"/>
      <c r="B37" s="35" t="s">
        <v>107</v>
      </c>
      <c r="C37" s="65">
        <f>SUM(C7:C36)</f>
        <v>116519.84435100001</v>
      </c>
      <c r="D37" s="65">
        <f>SUM(D7:D36)</f>
        <v>133221.93825799998</v>
      </c>
      <c r="E37" s="65">
        <f t="shared" ref="E37" si="6">SUM(E7:E36)</f>
        <v>118318.54386100003</v>
      </c>
      <c r="F37" s="68">
        <f>E37/E$5*100</f>
        <v>96.357848814914774</v>
      </c>
      <c r="G37" s="71">
        <f t="shared" ref="G37" si="7">E37-C37</f>
        <v>1798.6995100000204</v>
      </c>
      <c r="H37" s="71">
        <f>(G37/C37)*100</f>
        <v>1.5436851293601848</v>
      </c>
      <c r="I37" s="67"/>
      <c r="J37" s="65">
        <f>SUM(J7:J36)</f>
        <v>116519.84435100001</v>
      </c>
      <c r="K37" s="65">
        <f t="shared" ref="K37" si="8">SUM(K7:K36)</f>
        <v>118318.54386100003</v>
      </c>
      <c r="L37" s="68">
        <f>K37/K$5*100</f>
        <v>96.357848814914774</v>
      </c>
    </row>
    <row r="38" spans="1:12" ht="12" x14ac:dyDescent="0.25">
      <c r="A38" s="70"/>
      <c r="B38" s="35" t="s">
        <v>33</v>
      </c>
      <c r="C38" s="79">
        <f>C5-C37</f>
        <v>5890.6394370000344</v>
      </c>
      <c r="D38" s="79">
        <f t="shared" ref="D38" si="9">D5-D37</f>
        <v>5253.8289340001938</v>
      </c>
      <c r="E38" s="79">
        <f>E5-E37</f>
        <v>4472.2254600000597</v>
      </c>
      <c r="F38" s="71">
        <f>E38/E$5*100</f>
        <v>3.6421511850852171</v>
      </c>
      <c r="G38" s="71">
        <f>E38-C38</f>
        <v>-1418.4139769999747</v>
      </c>
      <c r="H38" s="71">
        <f>(G38/C38)*100</f>
        <v>-24.079117253225395</v>
      </c>
      <c r="I38" s="67"/>
      <c r="J38" s="79">
        <f>J5-J37</f>
        <v>5890.6394370000344</v>
      </c>
      <c r="K38" s="79">
        <f>K5-K37</f>
        <v>4472.2254600000597</v>
      </c>
      <c r="L38" s="71">
        <f>K38/K$5*100</f>
        <v>3.6421511850852171</v>
      </c>
    </row>
    <row r="39" spans="1:12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</row>
    <row r="40" spans="1:12" ht="13.2" x14ac:dyDescent="0.2">
      <c r="A40" s="94" t="s">
        <v>125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</row>
    <row r="41" spans="1:12" x14ac:dyDescent="0.2">
      <c r="A41" s="41"/>
      <c r="B41" s="111"/>
      <c r="C41" s="41"/>
      <c r="D41" s="41"/>
      <c r="E41" s="41"/>
      <c r="F41" s="41"/>
      <c r="G41" s="41"/>
      <c r="H41" s="41"/>
      <c r="I41" s="41"/>
      <c r="J41" s="41"/>
      <c r="K41" s="41"/>
      <c r="L41" s="41"/>
    </row>
    <row r="42" spans="1:12" ht="12" x14ac:dyDescent="0.25">
      <c r="A42" s="12"/>
      <c r="B42" s="13"/>
      <c r="C42" s="150" t="s">
        <v>122</v>
      </c>
      <c r="D42" s="150"/>
      <c r="E42" s="150"/>
      <c r="F42" s="13"/>
      <c r="G42" s="151" t="s">
        <v>106</v>
      </c>
      <c r="H42" s="151"/>
      <c r="I42" s="14"/>
      <c r="J42" s="150" t="s">
        <v>122</v>
      </c>
      <c r="K42" s="150"/>
      <c r="L42" s="150"/>
    </row>
    <row r="43" spans="1:12" ht="24" x14ac:dyDescent="0.2">
      <c r="A43" s="72" t="s">
        <v>119</v>
      </c>
      <c r="B43" s="73" t="s">
        <v>1</v>
      </c>
      <c r="C43" s="17" t="s">
        <v>179</v>
      </c>
      <c r="D43" s="17" t="s">
        <v>176</v>
      </c>
      <c r="E43" s="17" t="s">
        <v>180</v>
      </c>
      <c r="F43" s="18" t="s">
        <v>116</v>
      </c>
      <c r="G43" s="19" t="s">
        <v>123</v>
      </c>
      <c r="H43" s="20" t="s">
        <v>2</v>
      </c>
      <c r="I43" s="20"/>
      <c r="J43" s="17" t="s">
        <v>181</v>
      </c>
      <c r="K43" s="17" t="s">
        <v>182</v>
      </c>
      <c r="L43" s="18" t="s">
        <v>116</v>
      </c>
    </row>
    <row r="44" spans="1:12" ht="15" customHeight="1" x14ac:dyDescent="0.25">
      <c r="A44" s="82"/>
      <c r="B44" s="82" t="s">
        <v>56</v>
      </c>
      <c r="C44" s="83">
        <v>112237.96900000001</v>
      </c>
      <c r="D44" s="83">
        <v>119342.14599799995</v>
      </c>
      <c r="E44" s="83">
        <v>119157.17462300009</v>
      </c>
      <c r="F44" s="85">
        <f>E44/E$44*100</f>
        <v>100</v>
      </c>
      <c r="G44" s="85">
        <f>E44-C44</f>
        <v>6919.2056230000744</v>
      </c>
      <c r="H44" s="85">
        <f t="shared" ref="H44" si="10">(G44/C44)*100</f>
        <v>6.1647637467496175</v>
      </c>
      <c r="I44" s="87"/>
      <c r="J44" s="83">
        <v>112237.96900000001</v>
      </c>
      <c r="K44" s="83">
        <v>119157.17462300009</v>
      </c>
      <c r="L44" s="85">
        <f>K44/K$44*100</f>
        <v>100</v>
      </c>
    </row>
    <row r="45" spans="1:12" ht="6" customHeight="1" x14ac:dyDescent="0.2">
      <c r="A45" s="119"/>
      <c r="B45" s="120"/>
      <c r="C45" s="114"/>
      <c r="D45" s="114"/>
      <c r="E45" s="114"/>
      <c r="F45" s="115"/>
      <c r="G45" s="116"/>
      <c r="H45" s="117"/>
      <c r="I45" s="117"/>
      <c r="J45" s="114"/>
      <c r="K45" s="114"/>
      <c r="L45" s="115"/>
    </row>
    <row r="46" spans="1:12" x14ac:dyDescent="0.2">
      <c r="A46" s="69" t="s">
        <v>3</v>
      </c>
      <c r="B46" s="41" t="s">
        <v>138</v>
      </c>
      <c r="C46" s="43">
        <v>25696.092569000004</v>
      </c>
      <c r="D46" s="43">
        <v>27362.187572999999</v>
      </c>
      <c r="E46" s="43">
        <v>28108.549213000002</v>
      </c>
      <c r="F46" s="57">
        <f>E46/E$44*100</f>
        <v>23.589472729554302</v>
      </c>
      <c r="G46" s="118">
        <f t="shared" ref="G46:G76" si="11">E46-C46</f>
        <v>2412.4566439999981</v>
      </c>
      <c r="H46" s="118">
        <f t="shared" ref="H46:H75" si="12">(G46/C46)*100</f>
        <v>9.3884182488913019</v>
      </c>
      <c r="I46" s="59"/>
      <c r="J46" s="43">
        <v>25696.092569000004</v>
      </c>
      <c r="K46" s="43">
        <v>28108.549213000002</v>
      </c>
      <c r="L46" s="57">
        <f>K46/K$44*100</f>
        <v>23.589472729554302</v>
      </c>
    </row>
    <row r="47" spans="1:12" x14ac:dyDescent="0.2">
      <c r="A47" s="69" t="s">
        <v>4</v>
      </c>
      <c r="B47" s="41" t="s">
        <v>148</v>
      </c>
      <c r="C47" s="43">
        <v>7748.8993660000006</v>
      </c>
      <c r="D47" s="43">
        <v>10675.347319999999</v>
      </c>
      <c r="E47" s="43">
        <v>14917.131901000002</v>
      </c>
      <c r="F47" s="57">
        <f t="shared" ref="F47:F75" si="13">E47/E$44*100</f>
        <v>12.518870095901596</v>
      </c>
      <c r="G47" s="118">
        <f t="shared" si="11"/>
        <v>7168.2325350000019</v>
      </c>
      <c r="H47" s="118">
        <f t="shared" si="12"/>
        <v>92.506460549122608</v>
      </c>
      <c r="I47" s="59"/>
      <c r="J47" s="43">
        <v>7748.8993660000006</v>
      </c>
      <c r="K47" s="43">
        <v>14917.131901000002</v>
      </c>
      <c r="L47" s="57">
        <f t="shared" ref="L47:L75" si="14">K47/K$44*100</f>
        <v>12.518870095901596</v>
      </c>
    </row>
    <row r="48" spans="1:12" x14ac:dyDescent="0.2">
      <c r="A48" s="69" t="s">
        <v>5</v>
      </c>
      <c r="B48" s="41" t="s">
        <v>137</v>
      </c>
      <c r="C48" s="43">
        <v>13954.205394000002</v>
      </c>
      <c r="D48" s="43">
        <v>13590.059595000008</v>
      </c>
      <c r="E48" s="43">
        <v>12885.639382999996</v>
      </c>
      <c r="F48" s="57">
        <f t="shared" si="13"/>
        <v>10.813985329686366</v>
      </c>
      <c r="G48" s="118">
        <f t="shared" si="11"/>
        <v>-1068.5660110000063</v>
      </c>
      <c r="H48" s="118">
        <f t="shared" si="12"/>
        <v>-7.6576629111354908</v>
      </c>
      <c r="I48" s="59"/>
      <c r="J48" s="43">
        <v>13954.205394000002</v>
      </c>
      <c r="K48" s="43">
        <v>12885.639382999996</v>
      </c>
      <c r="L48" s="57">
        <f t="shared" si="14"/>
        <v>10.813985329686366</v>
      </c>
    </row>
    <row r="49" spans="1:12" x14ac:dyDescent="0.2">
      <c r="A49" s="69" t="s">
        <v>6</v>
      </c>
      <c r="B49" s="41" t="s">
        <v>139</v>
      </c>
      <c r="C49" s="43">
        <v>8632.6930820000052</v>
      </c>
      <c r="D49" s="43">
        <v>12047.431990000001</v>
      </c>
      <c r="E49" s="43">
        <v>11217.989023000006</v>
      </c>
      <c r="F49" s="57">
        <f t="shared" si="13"/>
        <v>9.41444697601505</v>
      </c>
      <c r="G49" s="118">
        <f t="shared" si="11"/>
        <v>2585.2959410000003</v>
      </c>
      <c r="H49" s="118">
        <f t="shared" si="12"/>
        <v>29.947733765614704</v>
      </c>
      <c r="I49" s="59"/>
      <c r="J49" s="43">
        <v>8632.6930820000052</v>
      </c>
      <c r="K49" s="43">
        <v>11217.989023000006</v>
      </c>
      <c r="L49" s="57">
        <f t="shared" si="14"/>
        <v>9.41444697601505</v>
      </c>
    </row>
    <row r="50" spans="1:12" x14ac:dyDescent="0.2">
      <c r="A50" s="69" t="s">
        <v>7</v>
      </c>
      <c r="B50" s="41" t="s">
        <v>174</v>
      </c>
      <c r="C50" s="43">
        <v>7922.2956489999979</v>
      </c>
      <c r="D50" s="43">
        <v>9600.2916499999974</v>
      </c>
      <c r="E50" s="43">
        <v>7441.2691529999993</v>
      </c>
      <c r="F50" s="57">
        <f t="shared" si="13"/>
        <v>6.2449190965993768</v>
      </c>
      <c r="G50" s="118">
        <f t="shared" si="11"/>
        <v>-481.02649599999859</v>
      </c>
      <c r="H50" s="118">
        <f t="shared" si="12"/>
        <v>-6.071806927083272</v>
      </c>
      <c r="I50" s="59"/>
      <c r="J50" s="43">
        <v>7922.2956489999979</v>
      </c>
      <c r="K50" s="43">
        <v>7441.2691529999993</v>
      </c>
      <c r="L50" s="57">
        <f t="shared" si="14"/>
        <v>6.2449190965993768</v>
      </c>
    </row>
    <row r="51" spans="1:12" x14ac:dyDescent="0.2">
      <c r="A51" s="69" t="s">
        <v>8</v>
      </c>
      <c r="B51" s="41" t="s">
        <v>145</v>
      </c>
      <c r="C51" s="43">
        <v>4958.1140760000008</v>
      </c>
      <c r="D51" s="43">
        <v>6136.2166019999977</v>
      </c>
      <c r="E51" s="43">
        <v>5168.8026879999979</v>
      </c>
      <c r="F51" s="57">
        <f t="shared" si="13"/>
        <v>4.3378023223137916</v>
      </c>
      <c r="G51" s="118">
        <f t="shared" si="11"/>
        <v>210.68861199999719</v>
      </c>
      <c r="H51" s="118">
        <f t="shared" si="12"/>
        <v>4.2493699977547106</v>
      </c>
      <c r="I51" s="59"/>
      <c r="J51" s="43">
        <v>4958.1140760000008</v>
      </c>
      <c r="K51" s="43">
        <v>5168.8026879999979</v>
      </c>
      <c r="L51" s="57">
        <f t="shared" si="14"/>
        <v>4.3378023223137916</v>
      </c>
    </row>
    <row r="52" spans="1:12" x14ac:dyDescent="0.2">
      <c r="A52" s="69" t="s">
        <v>9</v>
      </c>
      <c r="B52" s="41" t="s">
        <v>143</v>
      </c>
      <c r="C52" s="43">
        <v>4078.7003180000006</v>
      </c>
      <c r="D52" s="43">
        <v>3929.5769379999997</v>
      </c>
      <c r="E52" s="43">
        <v>5072.630646999999</v>
      </c>
      <c r="F52" s="57">
        <f t="shared" si="13"/>
        <v>4.2570920828302894</v>
      </c>
      <c r="G52" s="118">
        <f t="shared" si="11"/>
        <v>993.93032899999844</v>
      </c>
      <c r="H52" s="118">
        <f t="shared" si="12"/>
        <v>24.3688001448308</v>
      </c>
      <c r="I52" s="59"/>
      <c r="J52" s="43">
        <v>4078.7003180000006</v>
      </c>
      <c r="K52" s="43">
        <v>5072.630646999999</v>
      </c>
      <c r="L52" s="57">
        <f t="shared" si="14"/>
        <v>4.2570920828302894</v>
      </c>
    </row>
    <row r="53" spans="1:12" x14ac:dyDescent="0.2">
      <c r="A53" s="69" t="s">
        <v>10</v>
      </c>
      <c r="B53" s="41" t="s">
        <v>141</v>
      </c>
      <c r="C53" s="43">
        <v>5523.8693330000024</v>
      </c>
      <c r="D53" s="43">
        <v>5346.2956090000007</v>
      </c>
      <c r="E53" s="43">
        <v>5006.7708490000023</v>
      </c>
      <c r="F53" s="57">
        <f t="shared" si="13"/>
        <v>4.2018207169151696</v>
      </c>
      <c r="G53" s="118">
        <f t="shared" si="11"/>
        <v>-517.0984840000001</v>
      </c>
      <c r="H53" s="118">
        <f t="shared" si="12"/>
        <v>-9.3611643003721259</v>
      </c>
      <c r="I53" s="59"/>
      <c r="J53" s="43">
        <v>5523.8693330000024</v>
      </c>
      <c r="K53" s="43">
        <v>5006.7708490000023</v>
      </c>
      <c r="L53" s="57">
        <f t="shared" si="14"/>
        <v>4.2018207169151696</v>
      </c>
    </row>
    <row r="54" spans="1:12" x14ac:dyDescent="0.2">
      <c r="A54" s="69" t="s">
        <v>11</v>
      </c>
      <c r="B54" s="41" t="s">
        <v>156</v>
      </c>
      <c r="C54" s="43">
        <v>3580.4811539999992</v>
      </c>
      <c r="D54" s="43">
        <v>3311.1158810000011</v>
      </c>
      <c r="E54" s="43">
        <v>3710.3540699999999</v>
      </c>
      <c r="F54" s="57">
        <f t="shared" si="13"/>
        <v>3.113831862612674</v>
      </c>
      <c r="G54" s="118">
        <f t="shared" si="11"/>
        <v>129.87291600000071</v>
      </c>
      <c r="H54" s="118">
        <f t="shared" si="12"/>
        <v>3.627247579697797</v>
      </c>
      <c r="I54" s="59"/>
      <c r="J54" s="43">
        <v>3580.4811539999992</v>
      </c>
      <c r="K54" s="43">
        <v>3710.3540699999999</v>
      </c>
      <c r="L54" s="57">
        <f t="shared" si="14"/>
        <v>3.113831862612674</v>
      </c>
    </row>
    <row r="55" spans="1:12" x14ac:dyDescent="0.2">
      <c r="A55" s="69" t="s">
        <v>12</v>
      </c>
      <c r="B55" s="41" t="s">
        <v>142</v>
      </c>
      <c r="C55" s="43">
        <v>4565.6874360000002</v>
      </c>
      <c r="D55" s="43">
        <v>4899.8383179999992</v>
      </c>
      <c r="E55" s="43">
        <v>3579.6150840000009</v>
      </c>
      <c r="F55" s="57">
        <f t="shared" si="13"/>
        <v>3.0041120858441808</v>
      </c>
      <c r="G55" s="118">
        <f t="shared" si="11"/>
        <v>-986.07235199999923</v>
      </c>
      <c r="H55" s="118">
        <f t="shared" si="12"/>
        <v>-21.59745637042332</v>
      </c>
      <c r="I55" s="59"/>
      <c r="J55" s="43">
        <v>4565.6874360000002</v>
      </c>
      <c r="K55" s="43">
        <v>3579.6150840000009</v>
      </c>
      <c r="L55" s="57">
        <f t="shared" si="14"/>
        <v>3.0041120858441808</v>
      </c>
    </row>
    <row r="56" spans="1:12" x14ac:dyDescent="0.2">
      <c r="A56" s="69" t="s">
        <v>13</v>
      </c>
      <c r="B56" s="41" t="s">
        <v>146</v>
      </c>
      <c r="C56" s="43">
        <v>2724.0720209999995</v>
      </c>
      <c r="D56" s="43">
        <v>2450.6728919999991</v>
      </c>
      <c r="E56" s="43">
        <v>2521.6780910000011</v>
      </c>
      <c r="F56" s="57">
        <f t="shared" si="13"/>
        <v>2.1162620706460249</v>
      </c>
      <c r="G56" s="118">
        <f t="shared" si="11"/>
        <v>-202.39392999999836</v>
      </c>
      <c r="H56" s="118">
        <f t="shared" si="12"/>
        <v>-7.4298303583654928</v>
      </c>
      <c r="I56" s="59"/>
      <c r="J56" s="43">
        <v>2724.0720209999995</v>
      </c>
      <c r="K56" s="43">
        <v>2521.6780910000011</v>
      </c>
      <c r="L56" s="57">
        <f t="shared" si="14"/>
        <v>2.1162620706460249</v>
      </c>
    </row>
    <row r="57" spans="1:12" x14ac:dyDescent="0.2">
      <c r="A57" s="69" t="s">
        <v>14</v>
      </c>
      <c r="B57" s="41" t="s">
        <v>147</v>
      </c>
      <c r="C57" s="43">
        <v>3137.6546139999996</v>
      </c>
      <c r="D57" s="43">
        <v>2881.3836389999988</v>
      </c>
      <c r="E57" s="43">
        <v>2432.1323099999995</v>
      </c>
      <c r="F57" s="57">
        <f t="shared" si="13"/>
        <v>2.0411127720130935</v>
      </c>
      <c r="G57" s="118">
        <f t="shared" si="11"/>
        <v>-705.52230400000008</v>
      </c>
      <c r="H57" s="118">
        <f t="shared" si="12"/>
        <v>-22.485658582433132</v>
      </c>
      <c r="I57" s="59"/>
      <c r="J57" s="43">
        <v>3137.6546139999996</v>
      </c>
      <c r="K57" s="43">
        <v>2432.1323099999995</v>
      </c>
      <c r="L57" s="57">
        <f t="shared" si="14"/>
        <v>2.0411127720130935</v>
      </c>
    </row>
    <row r="58" spans="1:12" x14ac:dyDescent="0.2">
      <c r="A58" s="69" t="s">
        <v>15</v>
      </c>
      <c r="B58" s="41" t="s">
        <v>144</v>
      </c>
      <c r="C58" s="43">
        <v>3203.4422499999996</v>
      </c>
      <c r="D58" s="43">
        <v>2452.7129810000006</v>
      </c>
      <c r="E58" s="43">
        <v>2178.3093529999996</v>
      </c>
      <c r="F58" s="57">
        <f t="shared" si="13"/>
        <v>1.8280975190054025</v>
      </c>
      <c r="G58" s="118">
        <f t="shared" si="11"/>
        <v>-1025.132897</v>
      </c>
      <c r="H58" s="118">
        <f t="shared" si="12"/>
        <v>-32.000979477622863</v>
      </c>
      <c r="I58" s="59"/>
      <c r="J58" s="43">
        <v>3203.4422499999996</v>
      </c>
      <c r="K58" s="43">
        <v>2178.3093529999996</v>
      </c>
      <c r="L58" s="57">
        <f t="shared" si="14"/>
        <v>1.8280975190054025</v>
      </c>
    </row>
    <row r="59" spans="1:12" x14ac:dyDescent="0.2">
      <c r="A59" s="69" t="s">
        <v>16</v>
      </c>
      <c r="B59" s="41" t="s">
        <v>152</v>
      </c>
      <c r="C59" s="43">
        <v>1625.4636940000009</v>
      </c>
      <c r="D59" s="43">
        <v>1550.483390000001</v>
      </c>
      <c r="E59" s="43">
        <v>1490.8219330000006</v>
      </c>
      <c r="F59" s="57">
        <f t="shared" si="13"/>
        <v>1.2511390419559658</v>
      </c>
      <c r="G59" s="118">
        <f t="shared" si="11"/>
        <v>-134.64176100000032</v>
      </c>
      <c r="H59" s="118">
        <f t="shared" si="12"/>
        <v>-8.2832831946353043</v>
      </c>
      <c r="I59" s="59"/>
      <c r="J59" s="43">
        <v>1625.4636940000009</v>
      </c>
      <c r="K59" s="43">
        <v>1490.8219330000006</v>
      </c>
      <c r="L59" s="57">
        <f t="shared" si="14"/>
        <v>1.2511390419559658</v>
      </c>
    </row>
    <row r="60" spans="1:12" x14ac:dyDescent="0.2">
      <c r="A60" s="69" t="s">
        <v>17</v>
      </c>
      <c r="B60" s="41" t="s">
        <v>140</v>
      </c>
      <c r="C60" s="43">
        <v>1659.8420289999997</v>
      </c>
      <c r="D60" s="43">
        <v>1131.3178509999998</v>
      </c>
      <c r="E60" s="43">
        <v>1374.5635240000006</v>
      </c>
      <c r="F60" s="57">
        <f t="shared" si="13"/>
        <v>1.1535717663237359</v>
      </c>
      <c r="G60" s="118">
        <f t="shared" si="11"/>
        <v>-285.27850499999909</v>
      </c>
      <c r="H60" s="118">
        <f t="shared" si="12"/>
        <v>-17.187087687607839</v>
      </c>
      <c r="I60" s="59"/>
      <c r="J60" s="43">
        <v>1659.8420289999997</v>
      </c>
      <c r="K60" s="43">
        <v>1374.5635240000006</v>
      </c>
      <c r="L60" s="57">
        <f t="shared" si="14"/>
        <v>1.1535717663237359</v>
      </c>
    </row>
    <row r="61" spans="1:12" x14ac:dyDescent="0.2">
      <c r="A61" s="69" t="s">
        <v>18</v>
      </c>
      <c r="B61" s="41" t="s">
        <v>158</v>
      </c>
      <c r="C61" s="43">
        <v>2029.7513220000005</v>
      </c>
      <c r="D61" s="43">
        <v>1543.4171879999994</v>
      </c>
      <c r="E61" s="43">
        <v>1185.7766589999997</v>
      </c>
      <c r="F61" s="57">
        <f t="shared" si="13"/>
        <v>0.99513660235035273</v>
      </c>
      <c r="G61" s="118">
        <f t="shared" si="11"/>
        <v>-843.97466300000087</v>
      </c>
      <c r="H61" s="118">
        <f t="shared" si="12"/>
        <v>-41.580200187695738</v>
      </c>
      <c r="I61" s="118"/>
      <c r="J61" s="43">
        <v>2029.7513220000005</v>
      </c>
      <c r="K61" s="43">
        <v>1185.7766589999997</v>
      </c>
      <c r="L61" s="57">
        <f t="shared" si="14"/>
        <v>0.99513660235035273</v>
      </c>
    </row>
    <row r="62" spans="1:12" x14ac:dyDescent="0.2">
      <c r="A62" s="69" t="s">
        <v>19</v>
      </c>
      <c r="B62" s="41" t="s">
        <v>149</v>
      </c>
      <c r="C62" s="43">
        <v>1032.905276</v>
      </c>
      <c r="D62" s="43">
        <v>892.973479</v>
      </c>
      <c r="E62" s="43">
        <v>869.45205800000008</v>
      </c>
      <c r="F62" s="57">
        <f t="shared" si="13"/>
        <v>0.72966823924018742</v>
      </c>
      <c r="G62" s="118">
        <f t="shared" si="11"/>
        <v>-163.45321799999988</v>
      </c>
      <c r="H62" s="118">
        <f t="shared" si="12"/>
        <v>-15.824608683671773</v>
      </c>
      <c r="I62" s="59"/>
      <c r="J62" s="43">
        <v>1032.905276</v>
      </c>
      <c r="K62" s="43">
        <v>869.45205800000008</v>
      </c>
      <c r="L62" s="57">
        <f t="shared" si="14"/>
        <v>0.72966823924018742</v>
      </c>
    </row>
    <row r="63" spans="1:12" x14ac:dyDescent="0.2">
      <c r="A63" s="69" t="s">
        <v>20</v>
      </c>
      <c r="B63" s="41" t="s">
        <v>164</v>
      </c>
      <c r="C63" s="43">
        <v>565.01957000000004</v>
      </c>
      <c r="D63" s="43">
        <v>493.25340899999998</v>
      </c>
      <c r="E63" s="43">
        <v>807.03484899999989</v>
      </c>
      <c r="F63" s="57">
        <f t="shared" si="13"/>
        <v>0.67728598932743034</v>
      </c>
      <c r="G63" s="118">
        <f t="shared" si="11"/>
        <v>242.01527899999985</v>
      </c>
      <c r="H63" s="118">
        <f t="shared" si="12"/>
        <v>42.833079038306551</v>
      </c>
      <c r="I63" s="59"/>
      <c r="J63" s="43">
        <v>565.01957000000004</v>
      </c>
      <c r="K63" s="43">
        <v>807.03484899999989</v>
      </c>
      <c r="L63" s="57">
        <f t="shared" si="14"/>
        <v>0.67728598932743034</v>
      </c>
    </row>
    <row r="64" spans="1:12" x14ac:dyDescent="0.2">
      <c r="A64" s="69" t="s">
        <v>21</v>
      </c>
      <c r="B64" s="41" t="s">
        <v>165</v>
      </c>
      <c r="C64" s="43">
        <v>537.252658</v>
      </c>
      <c r="D64" s="43">
        <v>514.21551199999999</v>
      </c>
      <c r="E64" s="43">
        <v>723.44745799999998</v>
      </c>
      <c r="F64" s="57">
        <f t="shared" si="13"/>
        <v>0.60713713655002854</v>
      </c>
      <c r="G64" s="118">
        <f t="shared" si="11"/>
        <v>186.19479999999999</v>
      </c>
      <c r="H64" s="118">
        <f t="shared" si="12"/>
        <v>34.656841102124432</v>
      </c>
      <c r="I64" s="59"/>
      <c r="J64" s="43">
        <v>537.252658</v>
      </c>
      <c r="K64" s="43">
        <v>723.44745799999998</v>
      </c>
      <c r="L64" s="57">
        <f t="shared" si="14"/>
        <v>0.60713713655002854</v>
      </c>
    </row>
    <row r="65" spans="1:12" x14ac:dyDescent="0.2">
      <c r="A65" s="69" t="s">
        <v>22</v>
      </c>
      <c r="B65" s="41" t="s">
        <v>154</v>
      </c>
      <c r="C65" s="43">
        <v>583.80308599999989</v>
      </c>
      <c r="D65" s="43">
        <v>719.03225099999986</v>
      </c>
      <c r="E65" s="43">
        <v>636.68335000000013</v>
      </c>
      <c r="F65" s="57">
        <f t="shared" si="13"/>
        <v>0.53432229491375138</v>
      </c>
      <c r="G65" s="118">
        <f t="shared" si="11"/>
        <v>52.880264000000238</v>
      </c>
      <c r="H65" s="118">
        <f t="shared" si="12"/>
        <v>9.057893880334893</v>
      </c>
      <c r="I65" s="59"/>
      <c r="J65" s="43">
        <v>583.80308599999989</v>
      </c>
      <c r="K65" s="43">
        <v>636.68335000000013</v>
      </c>
      <c r="L65" s="57">
        <f t="shared" si="14"/>
        <v>0.53432229491375138</v>
      </c>
    </row>
    <row r="66" spans="1:12" x14ac:dyDescent="0.2">
      <c r="A66" s="69" t="s">
        <v>23</v>
      </c>
      <c r="B66" s="41" t="s">
        <v>150</v>
      </c>
      <c r="C66" s="43">
        <v>244.58576099999999</v>
      </c>
      <c r="D66" s="43">
        <v>442.55034700000004</v>
      </c>
      <c r="E66" s="43">
        <v>576.55856400000005</v>
      </c>
      <c r="F66" s="57">
        <f t="shared" si="13"/>
        <v>0.48386390985198047</v>
      </c>
      <c r="G66" s="118">
        <f t="shared" si="11"/>
        <v>331.97280300000006</v>
      </c>
      <c r="H66" s="118">
        <f t="shared" si="12"/>
        <v>135.72858928611143</v>
      </c>
      <c r="I66" s="59"/>
      <c r="J66" s="43">
        <v>244.58576099999999</v>
      </c>
      <c r="K66" s="43">
        <v>576.55856400000005</v>
      </c>
      <c r="L66" s="57">
        <f t="shared" si="14"/>
        <v>0.48386390985198047</v>
      </c>
    </row>
    <row r="67" spans="1:12" x14ac:dyDescent="0.2">
      <c r="A67" s="69" t="s">
        <v>24</v>
      </c>
      <c r="B67" s="41" t="s">
        <v>185</v>
      </c>
      <c r="C67" s="43">
        <v>214.819537</v>
      </c>
      <c r="D67" s="43">
        <v>159.86630300000002</v>
      </c>
      <c r="E67" s="43">
        <v>562.789535</v>
      </c>
      <c r="F67" s="57">
        <f t="shared" si="13"/>
        <v>0.47230855949765749</v>
      </c>
      <c r="G67" s="118">
        <f t="shared" si="11"/>
        <v>347.96999800000003</v>
      </c>
      <c r="H67" s="118">
        <f t="shared" si="12"/>
        <v>161.98247275805275</v>
      </c>
      <c r="I67" s="59"/>
      <c r="J67" s="43">
        <v>214.819537</v>
      </c>
      <c r="K67" s="43">
        <v>562.789535</v>
      </c>
      <c r="L67" s="57">
        <f t="shared" si="14"/>
        <v>0.47230855949765749</v>
      </c>
    </row>
    <row r="68" spans="1:12" x14ac:dyDescent="0.2">
      <c r="A68" s="69" t="s">
        <v>25</v>
      </c>
      <c r="B68" s="41" t="s">
        <v>186</v>
      </c>
      <c r="C68" s="43">
        <v>19.712083</v>
      </c>
      <c r="D68" s="43">
        <v>218.49345899999997</v>
      </c>
      <c r="E68" s="43">
        <v>508.20703200000003</v>
      </c>
      <c r="F68" s="57">
        <f t="shared" si="13"/>
        <v>0.42650141177642886</v>
      </c>
      <c r="G68" s="118">
        <f t="shared" si="11"/>
        <v>488.49494900000002</v>
      </c>
      <c r="H68" s="118">
        <f t="shared" si="12"/>
        <v>2478.1498180582948</v>
      </c>
      <c r="I68" s="59"/>
      <c r="J68" s="43">
        <v>19.712083</v>
      </c>
      <c r="K68" s="43">
        <v>508.20703200000003</v>
      </c>
      <c r="L68" s="57">
        <f t="shared" si="14"/>
        <v>0.42650141177642886</v>
      </c>
    </row>
    <row r="69" spans="1:12" x14ac:dyDescent="0.2">
      <c r="A69" s="69" t="s">
        <v>26</v>
      </c>
      <c r="B69" s="41" t="s">
        <v>161</v>
      </c>
      <c r="C69" s="43">
        <v>740.64670000000012</v>
      </c>
      <c r="D69" s="43">
        <v>658.74759999999981</v>
      </c>
      <c r="E69" s="43">
        <v>484.61947100000003</v>
      </c>
      <c r="F69" s="57">
        <f t="shared" si="13"/>
        <v>0.40670607752599169</v>
      </c>
      <c r="G69" s="118">
        <f t="shared" si="11"/>
        <v>-256.02722900000009</v>
      </c>
      <c r="H69" s="118">
        <f t="shared" si="12"/>
        <v>-34.568064503629067</v>
      </c>
      <c r="I69" s="59"/>
      <c r="J69" s="43">
        <v>740.64670000000012</v>
      </c>
      <c r="K69" s="43">
        <v>484.61947100000003</v>
      </c>
      <c r="L69" s="57">
        <f t="shared" si="14"/>
        <v>0.40670607752599169</v>
      </c>
    </row>
    <row r="70" spans="1:12" x14ac:dyDescent="0.2">
      <c r="A70" s="69" t="s">
        <v>27</v>
      </c>
      <c r="B70" s="41" t="s">
        <v>159</v>
      </c>
      <c r="C70" s="43">
        <v>446.63234</v>
      </c>
      <c r="D70" s="43">
        <v>403.92201799999992</v>
      </c>
      <c r="E70" s="43">
        <v>456.55184099999997</v>
      </c>
      <c r="F70" s="57">
        <f t="shared" si="13"/>
        <v>0.38315094533290062</v>
      </c>
      <c r="G70" s="118">
        <f t="shared" si="11"/>
        <v>9.9195009999999684</v>
      </c>
      <c r="H70" s="118">
        <f t="shared" si="12"/>
        <v>2.2209544879799719</v>
      </c>
      <c r="I70" s="59"/>
      <c r="J70" s="43">
        <v>446.63234</v>
      </c>
      <c r="K70" s="43">
        <v>456.55184099999997</v>
      </c>
      <c r="L70" s="57">
        <f t="shared" si="14"/>
        <v>0.38315094533290062</v>
      </c>
    </row>
    <row r="71" spans="1:12" x14ac:dyDescent="0.2">
      <c r="A71" s="69" t="s">
        <v>28</v>
      </c>
      <c r="B71" s="41" t="s">
        <v>155</v>
      </c>
      <c r="C71" s="43">
        <v>345.1331409999998</v>
      </c>
      <c r="D71" s="43">
        <v>313.28008499999993</v>
      </c>
      <c r="E71" s="43">
        <v>406.273819</v>
      </c>
      <c r="F71" s="57">
        <f t="shared" si="13"/>
        <v>0.3409562372432921</v>
      </c>
      <c r="G71" s="118">
        <f t="shared" si="11"/>
        <v>61.140678000000207</v>
      </c>
      <c r="H71" s="118">
        <f t="shared" si="12"/>
        <v>17.715099113011647</v>
      </c>
      <c r="I71" s="59"/>
      <c r="J71" s="43">
        <v>345.1331409999998</v>
      </c>
      <c r="K71" s="43">
        <v>406.273819</v>
      </c>
      <c r="L71" s="57">
        <f t="shared" si="14"/>
        <v>0.3409562372432921</v>
      </c>
    </row>
    <row r="72" spans="1:12" x14ac:dyDescent="0.2">
      <c r="A72" s="69" t="s">
        <v>29</v>
      </c>
      <c r="B72" s="41" t="s">
        <v>173</v>
      </c>
      <c r="C72" s="43">
        <v>221.60496499999999</v>
      </c>
      <c r="D72" s="43">
        <v>159.25878799999998</v>
      </c>
      <c r="E72" s="43">
        <v>325.14638100000002</v>
      </c>
      <c r="F72" s="57">
        <f t="shared" si="13"/>
        <v>0.27287184513121149</v>
      </c>
      <c r="G72" s="118">
        <f t="shared" si="11"/>
        <v>103.54141600000003</v>
      </c>
      <c r="H72" s="118">
        <f t="shared" si="12"/>
        <v>46.723418854807711</v>
      </c>
      <c r="I72" s="59"/>
      <c r="J72" s="43">
        <v>221.60496499999999</v>
      </c>
      <c r="K72" s="43">
        <v>325.14638100000002</v>
      </c>
      <c r="L72" s="57">
        <f t="shared" si="14"/>
        <v>0.27287184513121149</v>
      </c>
    </row>
    <row r="73" spans="1:12" x14ac:dyDescent="0.2">
      <c r="A73" s="69" t="s">
        <v>30</v>
      </c>
      <c r="B73" s="41" t="s">
        <v>151</v>
      </c>
      <c r="C73" s="43">
        <v>309.1380059999999</v>
      </c>
      <c r="D73" s="43">
        <v>402.23341700000003</v>
      </c>
      <c r="E73" s="43">
        <v>304.98533600000002</v>
      </c>
      <c r="F73" s="57">
        <f t="shared" si="13"/>
        <v>0.25595213797653343</v>
      </c>
      <c r="G73" s="118">
        <f t="shared" si="11"/>
        <v>-4.1526699999998868</v>
      </c>
      <c r="H73" s="118">
        <f t="shared" si="12"/>
        <v>-1.3433061996265474</v>
      </c>
      <c r="I73" s="59"/>
      <c r="J73" s="43">
        <v>309.1380059999999</v>
      </c>
      <c r="K73" s="43">
        <v>304.98533600000002</v>
      </c>
      <c r="L73" s="57">
        <f t="shared" si="14"/>
        <v>0.25595213797653343</v>
      </c>
    </row>
    <row r="74" spans="1:12" x14ac:dyDescent="0.2">
      <c r="A74" s="69" t="s">
        <v>31</v>
      </c>
      <c r="B74" s="41" t="s">
        <v>163</v>
      </c>
      <c r="C74" s="43">
        <v>1008.6003139999999</v>
      </c>
      <c r="D74" s="43">
        <v>453.51973599999997</v>
      </c>
      <c r="E74" s="43">
        <v>282.11303699999996</v>
      </c>
      <c r="F74" s="57">
        <f t="shared" si="13"/>
        <v>0.23675707139966512</v>
      </c>
      <c r="G74" s="118">
        <f t="shared" si="11"/>
        <v>-726.48727699999995</v>
      </c>
      <c r="H74" s="118">
        <f t="shared" si="12"/>
        <v>-72.029253502691262</v>
      </c>
      <c r="I74" s="59"/>
      <c r="J74" s="43">
        <v>1008.6003139999999</v>
      </c>
      <c r="K74" s="43">
        <v>282.11303699999996</v>
      </c>
      <c r="L74" s="57">
        <f t="shared" si="14"/>
        <v>0.23675707139966512</v>
      </c>
    </row>
    <row r="75" spans="1:12" x14ac:dyDescent="0.2">
      <c r="A75" s="69" t="s">
        <v>32</v>
      </c>
      <c r="B75" s="41" t="s">
        <v>166</v>
      </c>
      <c r="C75" s="43">
        <v>460.08528100000012</v>
      </c>
      <c r="D75" s="43">
        <v>160.64144300000001</v>
      </c>
      <c r="E75" s="43">
        <v>249.760662</v>
      </c>
      <c r="F75" s="57">
        <f t="shared" si="13"/>
        <v>0.20960606257257666</v>
      </c>
      <c r="G75" s="118">
        <f t="shared" si="11"/>
        <v>-210.32461900000013</v>
      </c>
      <c r="H75" s="118">
        <f t="shared" si="12"/>
        <v>-45.714268133694127</v>
      </c>
      <c r="I75" s="59"/>
      <c r="J75" s="43">
        <v>460.08528100000012</v>
      </c>
      <c r="K75" s="43">
        <v>249.760662</v>
      </c>
      <c r="L75" s="57">
        <f t="shared" si="14"/>
        <v>0.20960606257257666</v>
      </c>
    </row>
    <row r="76" spans="1:12" ht="12" x14ac:dyDescent="0.25">
      <c r="A76" s="35"/>
      <c r="B76" s="35" t="s">
        <v>107</v>
      </c>
      <c r="C76" s="65">
        <f>SUM(C46:C75)</f>
        <v>107771.20302500002</v>
      </c>
      <c r="D76" s="65">
        <f t="shared" ref="D76:E76" si="15">SUM(D46:D75)</f>
        <v>114900.33726399999</v>
      </c>
      <c r="E76" s="65">
        <f t="shared" si="15"/>
        <v>115485.65727400001</v>
      </c>
      <c r="F76" s="71">
        <f>E76/E$44*100</f>
        <v>96.91876098890701</v>
      </c>
      <c r="G76" s="71">
        <f t="shared" si="11"/>
        <v>7714.4542489999876</v>
      </c>
      <c r="H76" s="71">
        <f>(G76/C76)*100</f>
        <v>7.1581777250927052</v>
      </c>
      <c r="I76" s="66"/>
      <c r="J76" s="65">
        <f>SUM(J46:J75)</f>
        <v>107771.20302500002</v>
      </c>
      <c r="K76" s="65">
        <f>SUM(K46:K75)</f>
        <v>115485.65727400001</v>
      </c>
      <c r="L76" s="71">
        <f>K76/K$44*100</f>
        <v>96.91876098890701</v>
      </c>
    </row>
    <row r="77" spans="1:12" ht="12" x14ac:dyDescent="0.25">
      <c r="A77" s="35"/>
      <c r="B77" s="35" t="s">
        <v>33</v>
      </c>
      <c r="C77" s="65">
        <f>C44-C76</f>
        <v>4466.7659749999875</v>
      </c>
      <c r="D77" s="65">
        <f t="shared" ref="D77:E77" si="16">D44-D76</f>
        <v>4441.808733999962</v>
      </c>
      <c r="E77" s="65">
        <f t="shared" si="16"/>
        <v>3671.5173490000743</v>
      </c>
      <c r="F77" s="71">
        <f>E77/E$44*100</f>
        <v>3.0812390110929893</v>
      </c>
      <c r="G77" s="71">
        <f>E77-C77</f>
        <v>-795.2486259999132</v>
      </c>
      <c r="H77" s="71">
        <f>(G77/C77)*100</f>
        <v>-17.803677883525463</v>
      </c>
      <c r="I77" s="66"/>
      <c r="J77" s="65">
        <f>J44-J76</f>
        <v>4466.7659749999875</v>
      </c>
      <c r="K77" s="65">
        <f>K44-K76</f>
        <v>3671.5173490000743</v>
      </c>
      <c r="L77" s="71">
        <f>K77/K$44*100</f>
        <v>3.0812390110929893</v>
      </c>
    </row>
  </sheetData>
  <mergeCells count="6">
    <mergeCell ref="C3:E3"/>
    <mergeCell ref="G3:H3"/>
    <mergeCell ref="J3:L3"/>
    <mergeCell ref="C42:E42"/>
    <mergeCell ref="G42:H42"/>
    <mergeCell ref="J42:L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9"/>
  <sheetViews>
    <sheetView view="pageBreakPreview" zoomScaleNormal="100" zoomScaleSheetLayoutView="100" workbookViewId="0">
      <pane xSplit="2" ySplit="4" topLeftCell="C5" activePane="bottomRight" state="frozen"/>
      <selection activeCell="N52" sqref="N52"/>
      <selection pane="topRight" activeCell="N52" sqref="N52"/>
      <selection pane="bottomLeft" activeCell="N52" sqref="N52"/>
      <selection pane="bottomRight" activeCell="B41" sqref="B41"/>
    </sheetView>
  </sheetViews>
  <sheetFormatPr defaultColWidth="9.109375" defaultRowHeight="13.8" x14ac:dyDescent="0.3"/>
  <cols>
    <col min="1" max="1" width="1.44140625" style="21" customWidth="1"/>
    <col min="2" max="2" width="34.6640625" style="21" customWidth="1"/>
    <col min="3" max="4" width="8.6640625" style="21" customWidth="1"/>
    <col min="5" max="5" width="10.44140625" style="21" customWidth="1"/>
    <col min="6" max="6" width="9" style="21" customWidth="1"/>
    <col min="7" max="7" width="12.6640625" style="21" customWidth="1"/>
    <col min="8" max="8" width="8" style="21" customWidth="1"/>
    <col min="9" max="9" width="0.6640625" style="21" customWidth="1"/>
    <col min="10" max="10" width="9.88671875" style="21" customWidth="1"/>
    <col min="11" max="11" width="11.5546875" style="21" customWidth="1"/>
    <col min="12" max="12" width="9" style="21" customWidth="1"/>
    <col min="13" max="16384" width="9.109375" style="21"/>
  </cols>
  <sheetData>
    <row r="1" spans="1:12" x14ac:dyDescent="0.3">
      <c r="A1" s="94" t="s">
        <v>127</v>
      </c>
      <c r="B1" s="121"/>
      <c r="C1" s="122"/>
      <c r="D1" s="122"/>
      <c r="E1" s="122"/>
      <c r="F1" s="121"/>
      <c r="G1" s="121"/>
      <c r="H1" s="121"/>
      <c r="I1" s="121"/>
      <c r="J1" s="121"/>
      <c r="K1" s="122"/>
      <c r="L1" s="121"/>
    </row>
    <row r="2" spans="1:12" x14ac:dyDescent="0.3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s="22" customFormat="1" ht="13.2" x14ac:dyDescent="0.25">
      <c r="A3" s="29"/>
      <c r="B3" s="30"/>
      <c r="C3" s="148" t="s">
        <v>121</v>
      </c>
      <c r="D3" s="148"/>
      <c r="E3" s="148"/>
      <c r="F3" s="13"/>
      <c r="G3" s="149" t="s">
        <v>0</v>
      </c>
      <c r="H3" s="149"/>
      <c r="I3" s="14"/>
      <c r="J3" s="148" t="s">
        <v>121</v>
      </c>
      <c r="K3" s="148"/>
      <c r="L3" s="148"/>
    </row>
    <row r="4" spans="1:12" s="22" customFormat="1" ht="24" x14ac:dyDescent="0.25">
      <c r="A4" s="29"/>
      <c r="B4" s="28" t="s">
        <v>130</v>
      </c>
      <c r="C4" s="17" t="s">
        <v>179</v>
      </c>
      <c r="D4" s="17" t="s">
        <v>176</v>
      </c>
      <c r="E4" s="17" t="s">
        <v>180</v>
      </c>
      <c r="F4" s="18" t="s">
        <v>116</v>
      </c>
      <c r="G4" s="19" t="s">
        <v>129</v>
      </c>
      <c r="H4" s="20" t="s">
        <v>2</v>
      </c>
      <c r="I4" s="20"/>
      <c r="J4" s="17" t="s">
        <v>181</v>
      </c>
      <c r="K4" s="17" t="s">
        <v>182</v>
      </c>
      <c r="L4" s="18" t="s">
        <v>116</v>
      </c>
    </row>
    <row r="5" spans="1:12" s="22" customFormat="1" ht="15" customHeight="1" x14ac:dyDescent="0.25">
      <c r="A5" s="88" t="s">
        <v>34</v>
      </c>
      <c r="B5" s="83"/>
      <c r="C5" s="83">
        <v>122410.48378800004</v>
      </c>
      <c r="D5" s="83">
        <v>138475.76719200006</v>
      </c>
      <c r="E5" s="83">
        <v>122790.76932099997</v>
      </c>
      <c r="F5" s="87">
        <v>100</v>
      </c>
      <c r="G5" s="86">
        <f>E5-C5</f>
        <v>380.28553299992927</v>
      </c>
      <c r="H5" s="87">
        <f>(G5/C5)*100</f>
        <v>0.31066418596836626</v>
      </c>
      <c r="I5" s="84"/>
      <c r="J5" s="83">
        <v>122410.48378800004</v>
      </c>
      <c r="K5" s="83">
        <v>122790.76932099997</v>
      </c>
      <c r="L5" s="87">
        <v>100</v>
      </c>
    </row>
    <row r="6" spans="1:12" s="22" customFormat="1" ht="6" customHeight="1" x14ac:dyDescent="0.25">
      <c r="A6" s="123"/>
      <c r="B6" s="124"/>
      <c r="C6" s="114"/>
      <c r="D6" s="114"/>
      <c r="E6" s="114"/>
      <c r="F6" s="115"/>
      <c r="G6" s="116"/>
      <c r="H6" s="117"/>
      <c r="I6" s="117"/>
      <c r="J6" s="114"/>
      <c r="K6" s="114"/>
      <c r="L6" s="115"/>
    </row>
    <row r="7" spans="1:12" s="23" customFormat="1" ht="15" customHeight="1" x14ac:dyDescent="0.25">
      <c r="A7" s="36" t="s">
        <v>52</v>
      </c>
      <c r="B7" s="61"/>
      <c r="C7" s="61">
        <f>SUM(C8:C26)</f>
        <v>103662.12054700004</v>
      </c>
      <c r="D7" s="61">
        <f t="shared" ref="D7:E7" si="0">SUM(D8:D26)</f>
        <v>117185.91532100002</v>
      </c>
      <c r="E7" s="61">
        <f t="shared" si="0"/>
        <v>104116.63708999996</v>
      </c>
      <c r="F7" s="63">
        <f>E7/$E$5*100</f>
        <v>84.79190876133201</v>
      </c>
      <c r="G7" s="64">
        <f>E7-C7</f>
        <v>454.51654299991787</v>
      </c>
      <c r="H7" s="64">
        <f>(G7/C7)*100</f>
        <v>0.43845962305376696</v>
      </c>
      <c r="I7" s="61"/>
      <c r="J7" s="61">
        <f t="shared" ref="J7" si="1">SUM(J8:J26)</f>
        <v>103662.12054700004</v>
      </c>
      <c r="K7" s="61">
        <f t="shared" ref="K7" si="2">SUM(K8:K26)</f>
        <v>104116.63708999996</v>
      </c>
      <c r="L7" s="62">
        <f>K7/$K$5*100</f>
        <v>84.79190876133201</v>
      </c>
    </row>
    <row r="8" spans="1:12" s="22" customFormat="1" ht="15" customHeight="1" x14ac:dyDescent="0.25">
      <c r="A8" s="123"/>
      <c r="B8" s="41" t="s">
        <v>57</v>
      </c>
      <c r="C8" s="43">
        <v>44022.955730000052</v>
      </c>
      <c r="D8" s="43">
        <v>58777.832902000024</v>
      </c>
      <c r="E8" s="43">
        <v>50525.686235999972</v>
      </c>
      <c r="F8" s="57">
        <f>E8/$E$7*100</f>
        <v>48.527965989071298</v>
      </c>
      <c r="G8" s="58">
        <f>E8-C8</f>
        <v>6502.7305059999198</v>
      </c>
      <c r="H8" s="59">
        <f>(G8/C8)*100</f>
        <v>14.771226507102847</v>
      </c>
      <c r="I8" s="59"/>
      <c r="J8" s="43">
        <v>44022.955730000052</v>
      </c>
      <c r="K8" s="43">
        <v>50525.686235999972</v>
      </c>
      <c r="L8" s="57">
        <f>K8/$K$7*100</f>
        <v>48.527965989071298</v>
      </c>
    </row>
    <row r="9" spans="1:12" s="22" customFormat="1" ht="15" customHeight="1" x14ac:dyDescent="0.25">
      <c r="A9" s="123"/>
      <c r="B9" s="41" t="s">
        <v>58</v>
      </c>
      <c r="C9" s="43">
        <v>14806.263046999999</v>
      </c>
      <c r="D9" s="43">
        <v>9777.9654570000057</v>
      </c>
      <c r="E9" s="43">
        <v>9759.2211920000009</v>
      </c>
      <c r="F9" s="57">
        <f t="shared" ref="F9:F25" si="3">E9/$E$7*100</f>
        <v>9.3733542157762795</v>
      </c>
      <c r="G9" s="58">
        <f t="shared" ref="G9:G25" si="4">E9-C9</f>
        <v>-5047.0418549999977</v>
      </c>
      <c r="H9" s="59">
        <f t="shared" ref="H9:H25" si="5">(G9/C9)*100</f>
        <v>-34.087209169383321</v>
      </c>
      <c r="I9" s="59"/>
      <c r="J9" s="43">
        <v>14806.263046999999</v>
      </c>
      <c r="K9" s="43">
        <v>9759.2211920000009</v>
      </c>
      <c r="L9" s="57">
        <f t="shared" ref="L9:L25" si="6">K9/$K$7*100</f>
        <v>9.3733542157762795</v>
      </c>
    </row>
    <row r="10" spans="1:12" s="22" customFormat="1" ht="15" customHeight="1" x14ac:dyDescent="0.25">
      <c r="A10" s="123"/>
      <c r="B10" s="41" t="s">
        <v>168</v>
      </c>
      <c r="C10" s="43">
        <v>5491.4664369999991</v>
      </c>
      <c r="D10" s="43">
        <v>6473.1673020000044</v>
      </c>
      <c r="E10" s="43">
        <v>5921.0022179999969</v>
      </c>
      <c r="F10" s="57">
        <f t="shared" si="3"/>
        <v>5.6868934528511472</v>
      </c>
      <c r="G10" s="58">
        <f t="shared" si="4"/>
        <v>429.53578099999777</v>
      </c>
      <c r="H10" s="59">
        <f t="shared" si="5"/>
        <v>7.8218775608989084</v>
      </c>
      <c r="I10" s="59"/>
      <c r="J10" s="43">
        <v>5491.4664369999991</v>
      </c>
      <c r="K10" s="43">
        <v>5921.0022179999969</v>
      </c>
      <c r="L10" s="57">
        <f t="shared" si="6"/>
        <v>5.6868934528511472</v>
      </c>
    </row>
    <row r="11" spans="1:12" s="22" customFormat="1" ht="15" customHeight="1" x14ac:dyDescent="0.25">
      <c r="A11" s="123"/>
      <c r="B11" s="41" t="s">
        <v>167</v>
      </c>
      <c r="C11" s="43">
        <v>6033.6253739999984</v>
      </c>
      <c r="D11" s="43">
        <v>6081.6767929999987</v>
      </c>
      <c r="E11" s="43">
        <v>5506.422530000008</v>
      </c>
      <c r="F11" s="57">
        <f t="shared" si="3"/>
        <v>5.2887057091943666</v>
      </c>
      <c r="G11" s="58">
        <f t="shared" si="4"/>
        <v>-527.20284399999036</v>
      </c>
      <c r="H11" s="59">
        <f t="shared" si="5"/>
        <v>-8.7377457386035999</v>
      </c>
      <c r="I11" s="59"/>
      <c r="J11" s="43">
        <v>6033.6253739999984</v>
      </c>
      <c r="K11" s="43">
        <v>5506.422530000008</v>
      </c>
      <c r="L11" s="57">
        <f t="shared" si="6"/>
        <v>5.2887057091943666</v>
      </c>
    </row>
    <row r="12" spans="1:12" s="22" customFormat="1" ht="15" customHeight="1" x14ac:dyDescent="0.25">
      <c r="A12" s="123"/>
      <c r="B12" s="41" t="s">
        <v>60</v>
      </c>
      <c r="C12" s="43">
        <v>4970.306690999997</v>
      </c>
      <c r="D12" s="43">
        <v>5799.0335619999996</v>
      </c>
      <c r="E12" s="43">
        <v>5002.2615580000002</v>
      </c>
      <c r="F12" s="57">
        <f t="shared" si="3"/>
        <v>4.8044786095770373</v>
      </c>
      <c r="G12" s="58">
        <f t="shared" si="4"/>
        <v>31.954867000003105</v>
      </c>
      <c r="H12" s="59">
        <f t="shared" si="5"/>
        <v>0.64291539710950851</v>
      </c>
      <c r="I12" s="59"/>
      <c r="J12" s="43">
        <v>4970.306690999997</v>
      </c>
      <c r="K12" s="43">
        <v>5002.2615580000002</v>
      </c>
      <c r="L12" s="57">
        <f t="shared" si="6"/>
        <v>4.8044786095770373</v>
      </c>
    </row>
    <row r="13" spans="1:12" s="22" customFormat="1" ht="15" customHeight="1" x14ac:dyDescent="0.25">
      <c r="A13" s="123"/>
      <c r="B13" s="41" t="s">
        <v>62</v>
      </c>
      <c r="C13" s="43">
        <v>4897.7700670000004</v>
      </c>
      <c r="D13" s="43">
        <v>5084.414920999996</v>
      </c>
      <c r="E13" s="43">
        <v>4242.1327649999994</v>
      </c>
      <c r="F13" s="57">
        <f t="shared" si="3"/>
        <v>4.0744043253462339</v>
      </c>
      <c r="G13" s="58">
        <f t="shared" si="4"/>
        <v>-655.637302000001</v>
      </c>
      <c r="H13" s="59">
        <f t="shared" si="5"/>
        <v>-13.386445117493937</v>
      </c>
      <c r="I13" s="59"/>
      <c r="J13" s="43">
        <v>4897.7700670000004</v>
      </c>
      <c r="K13" s="43">
        <v>4242.1327649999994</v>
      </c>
      <c r="L13" s="57">
        <f t="shared" si="6"/>
        <v>4.0744043253462339</v>
      </c>
    </row>
    <row r="14" spans="1:12" s="22" customFormat="1" ht="15" customHeight="1" x14ac:dyDescent="0.25">
      <c r="A14" s="123"/>
      <c r="B14" s="41" t="s">
        <v>68</v>
      </c>
      <c r="C14" s="43">
        <v>2878.3125849999983</v>
      </c>
      <c r="D14" s="43">
        <v>3018.8239649999987</v>
      </c>
      <c r="E14" s="43">
        <v>3287.5011559999998</v>
      </c>
      <c r="F14" s="57">
        <f t="shared" si="3"/>
        <v>3.1575176147480017</v>
      </c>
      <c r="G14" s="58">
        <f t="shared" si="4"/>
        <v>409.1885710000015</v>
      </c>
      <c r="H14" s="59">
        <f t="shared" si="5"/>
        <v>14.216265916788942</v>
      </c>
      <c r="I14" s="59"/>
      <c r="J14" s="43">
        <v>2878.3125849999983</v>
      </c>
      <c r="K14" s="43">
        <v>3287.5011559999998</v>
      </c>
      <c r="L14" s="57">
        <f t="shared" si="6"/>
        <v>3.1575176147480017</v>
      </c>
    </row>
    <row r="15" spans="1:12" s="22" customFormat="1" ht="15" customHeight="1" x14ac:dyDescent="0.25">
      <c r="A15" s="123"/>
      <c r="B15" s="41" t="s">
        <v>61</v>
      </c>
      <c r="C15" s="43">
        <v>2623.0864120000006</v>
      </c>
      <c r="D15" s="43">
        <v>3314.0824389999998</v>
      </c>
      <c r="E15" s="43">
        <v>2754.9974629999997</v>
      </c>
      <c r="F15" s="57">
        <f t="shared" si="3"/>
        <v>2.646068428639833</v>
      </c>
      <c r="G15" s="58">
        <f t="shared" si="4"/>
        <v>131.91105099999913</v>
      </c>
      <c r="H15" s="59">
        <f t="shared" si="5"/>
        <v>5.0288488551706587</v>
      </c>
      <c r="I15" s="59"/>
      <c r="J15" s="43">
        <v>2623.0864120000006</v>
      </c>
      <c r="K15" s="43">
        <v>2754.9974629999997</v>
      </c>
      <c r="L15" s="57">
        <f t="shared" si="6"/>
        <v>2.646068428639833</v>
      </c>
    </row>
    <row r="16" spans="1:12" s="22" customFormat="1" ht="15" customHeight="1" x14ac:dyDescent="0.25">
      <c r="A16" s="125"/>
      <c r="B16" s="41" t="s">
        <v>169</v>
      </c>
      <c r="C16" s="43">
        <v>3476.4764630000013</v>
      </c>
      <c r="D16" s="43">
        <v>2145.9389579999997</v>
      </c>
      <c r="E16" s="43">
        <v>2155.0218000000004</v>
      </c>
      <c r="F16" s="57">
        <f t="shared" si="3"/>
        <v>2.0698150269079165</v>
      </c>
      <c r="G16" s="58">
        <f t="shared" si="4"/>
        <v>-1321.4546630000009</v>
      </c>
      <c r="H16" s="59">
        <f t="shared" si="5"/>
        <v>-38.01132201135804</v>
      </c>
      <c r="I16" s="59"/>
      <c r="J16" s="43">
        <v>3476.4764630000013</v>
      </c>
      <c r="K16" s="43">
        <v>2155.0218000000004</v>
      </c>
      <c r="L16" s="57">
        <f t="shared" si="6"/>
        <v>2.0698150269079165</v>
      </c>
    </row>
    <row r="17" spans="1:12" s="22" customFormat="1" ht="15" customHeight="1" x14ac:dyDescent="0.25">
      <c r="A17" s="125"/>
      <c r="B17" s="41" t="s">
        <v>66</v>
      </c>
      <c r="C17" s="43">
        <v>1893.7508919999991</v>
      </c>
      <c r="D17" s="43">
        <v>2494.5691709999996</v>
      </c>
      <c r="E17" s="43">
        <v>2147.4195920000002</v>
      </c>
      <c r="F17" s="57">
        <f t="shared" si="3"/>
        <v>2.0625134003739851</v>
      </c>
      <c r="G17" s="58">
        <f t="shared" si="4"/>
        <v>253.66870000000108</v>
      </c>
      <c r="H17" s="59">
        <f t="shared" si="5"/>
        <v>13.395040555312972</v>
      </c>
      <c r="I17" s="59"/>
      <c r="J17" s="43">
        <v>1893.7508919999991</v>
      </c>
      <c r="K17" s="43">
        <v>2147.4195920000002</v>
      </c>
      <c r="L17" s="57">
        <f t="shared" si="6"/>
        <v>2.0625134003739851</v>
      </c>
    </row>
    <row r="18" spans="1:12" s="22" customFormat="1" ht="15" customHeight="1" x14ac:dyDescent="0.25">
      <c r="A18" s="123"/>
      <c r="B18" s="41" t="s">
        <v>64</v>
      </c>
      <c r="C18" s="43">
        <v>1367.5581419999996</v>
      </c>
      <c r="D18" s="43">
        <v>1359.6695739999998</v>
      </c>
      <c r="E18" s="43">
        <v>1374.9742069999991</v>
      </c>
      <c r="F18" s="57">
        <f t="shared" si="3"/>
        <v>1.320609506251581</v>
      </c>
      <c r="G18" s="58">
        <f t="shared" si="4"/>
        <v>7.4160649999994348</v>
      </c>
      <c r="H18" s="59">
        <f t="shared" si="5"/>
        <v>0.54228517035142165</v>
      </c>
      <c r="I18" s="59"/>
      <c r="J18" s="43">
        <v>1367.5581419999996</v>
      </c>
      <c r="K18" s="43">
        <v>1374.9742069999991</v>
      </c>
      <c r="L18" s="57">
        <f t="shared" si="6"/>
        <v>1.320609506251581</v>
      </c>
    </row>
    <row r="19" spans="1:12" s="22" customFormat="1" ht="15" customHeight="1" x14ac:dyDescent="0.25">
      <c r="A19" s="123"/>
      <c r="B19" s="41" t="s">
        <v>170</v>
      </c>
      <c r="C19" s="43">
        <v>1342.1768229999986</v>
      </c>
      <c r="D19" s="43">
        <v>1371.7574569999983</v>
      </c>
      <c r="E19" s="43">
        <v>1344.3082659999986</v>
      </c>
      <c r="F19" s="57">
        <f t="shared" si="3"/>
        <v>1.2911560568729843</v>
      </c>
      <c r="G19" s="58">
        <f t="shared" si="4"/>
        <v>2.1314429999999902</v>
      </c>
      <c r="H19" s="59">
        <f t="shared" si="5"/>
        <v>0.1588049326642256</v>
      </c>
      <c r="I19" s="59"/>
      <c r="J19" s="43">
        <v>1342.1768229999986</v>
      </c>
      <c r="K19" s="43">
        <v>1344.3082659999986</v>
      </c>
      <c r="L19" s="57">
        <f t="shared" si="6"/>
        <v>1.2911560568729843</v>
      </c>
    </row>
    <row r="20" spans="1:12" s="22" customFormat="1" ht="15" customHeight="1" x14ac:dyDescent="0.25">
      <c r="A20" s="123"/>
      <c r="B20" s="41" t="s">
        <v>69</v>
      </c>
      <c r="C20" s="43">
        <v>1404.8511570000007</v>
      </c>
      <c r="D20" s="43">
        <v>1387.9740179999997</v>
      </c>
      <c r="E20" s="43">
        <v>1333.7495799999986</v>
      </c>
      <c r="F20" s="57">
        <f t="shared" si="3"/>
        <v>1.2810148476531045</v>
      </c>
      <c r="G20" s="58">
        <f t="shared" si="4"/>
        <v>-71.10157700000218</v>
      </c>
      <c r="H20" s="59">
        <f t="shared" si="5"/>
        <v>-5.0611466307816224</v>
      </c>
      <c r="I20" s="59"/>
      <c r="J20" s="43">
        <v>1404.8511570000007</v>
      </c>
      <c r="K20" s="43">
        <v>1333.7495799999986</v>
      </c>
      <c r="L20" s="57">
        <f t="shared" si="6"/>
        <v>1.2810148476531045</v>
      </c>
    </row>
    <row r="21" spans="1:12" s="22" customFormat="1" ht="15" customHeight="1" x14ac:dyDescent="0.25">
      <c r="A21" s="123"/>
      <c r="B21" s="41" t="s">
        <v>59</v>
      </c>
      <c r="C21" s="43">
        <v>1422.7068669999999</v>
      </c>
      <c r="D21" s="43">
        <v>1460.8139129999997</v>
      </c>
      <c r="E21" s="43">
        <v>1290.6330259999995</v>
      </c>
      <c r="F21" s="57">
        <f t="shared" si="3"/>
        <v>1.2396030663998081</v>
      </c>
      <c r="G21" s="58">
        <f t="shared" si="4"/>
        <v>-132.07384100000036</v>
      </c>
      <c r="H21" s="59">
        <f t="shared" si="5"/>
        <v>-9.2832785209295228</v>
      </c>
      <c r="I21" s="59"/>
      <c r="J21" s="43">
        <v>1422.7068669999999</v>
      </c>
      <c r="K21" s="43">
        <v>1290.6330259999995</v>
      </c>
      <c r="L21" s="57">
        <f t="shared" si="6"/>
        <v>1.2396030663998081</v>
      </c>
    </row>
    <row r="22" spans="1:12" s="22" customFormat="1" ht="15" customHeight="1" x14ac:dyDescent="0.25">
      <c r="A22" s="123"/>
      <c r="B22" s="41" t="s">
        <v>65</v>
      </c>
      <c r="C22" s="43">
        <v>1110.9348120000002</v>
      </c>
      <c r="D22" s="43">
        <v>1232.1064640000004</v>
      </c>
      <c r="E22" s="43">
        <v>1067.0927279999999</v>
      </c>
      <c r="F22" s="57">
        <f t="shared" si="3"/>
        <v>1.0249012624923615</v>
      </c>
      <c r="G22" s="58">
        <f t="shared" si="4"/>
        <v>-43.842084000000341</v>
      </c>
      <c r="H22" s="59">
        <f t="shared" si="5"/>
        <v>-3.9464137343101218</v>
      </c>
      <c r="I22" s="59"/>
      <c r="J22" s="43">
        <v>1110.9348120000002</v>
      </c>
      <c r="K22" s="43">
        <v>1067.0927279999999</v>
      </c>
      <c r="L22" s="57">
        <f t="shared" si="6"/>
        <v>1.0249012624923615</v>
      </c>
    </row>
    <row r="23" spans="1:12" s="22" customFormat="1" ht="15" customHeight="1" x14ac:dyDescent="0.25">
      <c r="A23" s="123"/>
      <c r="B23" s="41" t="s">
        <v>67</v>
      </c>
      <c r="C23" s="43">
        <v>1073.0379900000005</v>
      </c>
      <c r="D23" s="43">
        <v>1026.4378670000001</v>
      </c>
      <c r="E23" s="43">
        <v>1001.2450159999994</v>
      </c>
      <c r="F23" s="57">
        <f t="shared" si="3"/>
        <v>0.96165708380929404</v>
      </c>
      <c r="G23" s="58">
        <f t="shared" si="4"/>
        <v>-71.792974000001095</v>
      </c>
      <c r="H23" s="59">
        <f t="shared" si="5"/>
        <v>-6.6906274213088253</v>
      </c>
      <c r="I23" s="59"/>
      <c r="J23" s="43">
        <v>1073.0379900000005</v>
      </c>
      <c r="K23" s="43">
        <v>1001.2450159999994</v>
      </c>
      <c r="L23" s="57">
        <f t="shared" si="6"/>
        <v>0.96165708380929404</v>
      </c>
    </row>
    <row r="24" spans="1:12" s="22" customFormat="1" ht="15" customHeight="1" x14ac:dyDescent="0.25">
      <c r="A24" s="123"/>
      <c r="B24" s="41" t="s">
        <v>70</v>
      </c>
      <c r="C24" s="43">
        <v>680.81429800000001</v>
      </c>
      <c r="D24" s="43">
        <v>839.27008600000011</v>
      </c>
      <c r="E24" s="43">
        <v>624.67875300000026</v>
      </c>
      <c r="F24" s="57">
        <f t="shared" si="3"/>
        <v>0.59997976352234528</v>
      </c>
      <c r="G24" s="58">
        <f t="shared" si="4"/>
        <v>-56.135544999999752</v>
      </c>
      <c r="H24" s="59">
        <f t="shared" si="5"/>
        <v>-8.2453534194136076</v>
      </c>
      <c r="I24" s="59"/>
      <c r="J24" s="43">
        <v>680.81429800000001</v>
      </c>
      <c r="K24" s="43">
        <v>624.67875300000026</v>
      </c>
      <c r="L24" s="57">
        <f t="shared" si="6"/>
        <v>0.59997976352234528</v>
      </c>
    </row>
    <row r="25" spans="1:12" s="22" customFormat="1" ht="15" customHeight="1" x14ac:dyDescent="0.25">
      <c r="A25" s="123"/>
      <c r="B25" s="41" t="s">
        <v>71</v>
      </c>
      <c r="C25" s="43">
        <v>297.16428499999995</v>
      </c>
      <c r="D25" s="43">
        <v>279.01763700000015</v>
      </c>
      <c r="E25" s="43">
        <v>244.43937100000002</v>
      </c>
      <c r="F25" s="57">
        <f t="shared" si="3"/>
        <v>0.23477455460715946</v>
      </c>
      <c r="G25" s="58">
        <f t="shared" si="4"/>
        <v>-52.724913999999927</v>
      </c>
      <c r="H25" s="59">
        <f t="shared" si="5"/>
        <v>-17.74268196462436</v>
      </c>
      <c r="I25" s="59"/>
      <c r="J25" s="43">
        <v>297.16428499999995</v>
      </c>
      <c r="K25" s="43">
        <v>244.43937100000002</v>
      </c>
      <c r="L25" s="57">
        <f t="shared" si="6"/>
        <v>0.23477455460715946</v>
      </c>
    </row>
    <row r="26" spans="1:12" s="78" customFormat="1" ht="15" customHeight="1" x14ac:dyDescent="0.25">
      <c r="A26" s="123"/>
      <c r="B26" s="41" t="s">
        <v>63</v>
      </c>
      <c r="C26" s="43">
        <v>3868.8624750000035</v>
      </c>
      <c r="D26" s="43">
        <v>5261.3628349999944</v>
      </c>
      <c r="E26" s="43">
        <v>4533.8496329999925</v>
      </c>
      <c r="F26" s="57">
        <f>E26/$E$7*100</f>
        <v>4.3545870859052673</v>
      </c>
      <c r="G26" s="58">
        <f>E26-C26</f>
        <v>664.98715799998899</v>
      </c>
      <c r="H26" s="59">
        <f>(G26/C26)*100</f>
        <v>17.188182890889355</v>
      </c>
      <c r="I26" s="59"/>
      <c r="J26" s="43">
        <v>3868.8624750000035</v>
      </c>
      <c r="K26" s="43">
        <v>4533.8496329999925</v>
      </c>
      <c r="L26" s="57">
        <f>K26/$K$7*100</f>
        <v>4.3545870859052673</v>
      </c>
    </row>
    <row r="27" spans="1:12" s="22" customFormat="1" ht="6" customHeight="1" x14ac:dyDescent="0.25">
      <c r="A27" s="123"/>
      <c r="B27" s="41"/>
      <c r="C27" s="144"/>
      <c r="D27" s="144"/>
      <c r="E27" s="144"/>
      <c r="F27" s="57"/>
      <c r="G27" s="58"/>
      <c r="H27" s="59"/>
      <c r="I27" s="59"/>
      <c r="J27" s="144"/>
      <c r="K27" s="144"/>
      <c r="L27" s="57"/>
    </row>
    <row r="28" spans="1:12" s="23" customFormat="1" ht="15" customHeight="1" x14ac:dyDescent="0.25">
      <c r="A28" s="60" t="s">
        <v>53</v>
      </c>
      <c r="B28" s="61"/>
      <c r="C28" s="61">
        <f>SUM(C29:C35)</f>
        <v>8222.2286840000052</v>
      </c>
      <c r="D28" s="61">
        <f t="shared" ref="D28:E28" si="7">SUM(D29:D35)</f>
        <v>10590.188734000005</v>
      </c>
      <c r="E28" s="61">
        <f t="shared" si="7"/>
        <v>9129.258950999998</v>
      </c>
      <c r="F28" s="62">
        <f>E28/$E$5*100</f>
        <v>7.4348088227497486</v>
      </c>
      <c r="G28" s="63">
        <f>E28-C28</f>
        <v>907.03026699999282</v>
      </c>
      <c r="H28" s="64">
        <f>(G28/C28)*100</f>
        <v>11.031440523723486</v>
      </c>
      <c r="I28" s="64"/>
      <c r="J28" s="61">
        <f>SUM(J29:J35)</f>
        <v>8222.2286840000052</v>
      </c>
      <c r="K28" s="61">
        <f t="shared" ref="K28" si="8">SUM(K29:K35)</f>
        <v>9129.258950999998</v>
      </c>
      <c r="L28" s="62">
        <f>K28/$K$5*100</f>
        <v>7.4348088227497486</v>
      </c>
    </row>
    <row r="29" spans="1:12" s="76" customFormat="1" ht="15" customHeight="1" x14ac:dyDescent="0.25">
      <c r="A29" s="126"/>
      <c r="B29" s="42" t="s">
        <v>171</v>
      </c>
      <c r="C29" s="43">
        <v>6150.2971230000048</v>
      </c>
      <c r="D29" s="43">
        <v>8192.396625000003</v>
      </c>
      <c r="E29" s="43">
        <v>6688.0545509999974</v>
      </c>
      <c r="F29" s="77">
        <f>E29/$E$28*100</f>
        <v>73.25955575252253</v>
      </c>
      <c r="G29" s="127">
        <f>E29-C29</f>
        <v>537.75742799999261</v>
      </c>
      <c r="H29" s="128">
        <f>(G29/C29)*100</f>
        <v>8.7436007926993309</v>
      </c>
      <c r="I29" s="128"/>
      <c r="J29" s="43">
        <v>6150.2971230000048</v>
      </c>
      <c r="K29" s="43">
        <v>6688.0545509999974</v>
      </c>
      <c r="L29" s="77">
        <f>K29/$K$28*100</f>
        <v>73.25955575252253</v>
      </c>
    </row>
    <row r="30" spans="1:12" s="22" customFormat="1" ht="15" customHeight="1" x14ac:dyDescent="0.25">
      <c r="A30" s="123"/>
      <c r="B30" s="41" t="s">
        <v>72</v>
      </c>
      <c r="C30" s="43">
        <v>297.90725699999996</v>
      </c>
      <c r="D30" s="43">
        <v>395.63102899999996</v>
      </c>
      <c r="E30" s="43">
        <v>404.88962600000002</v>
      </c>
      <c r="F30" s="57">
        <f t="shared" ref="F30:F34" si="9">E30/$E$28*100</f>
        <v>4.4350765836875441</v>
      </c>
      <c r="G30" s="58">
        <f t="shared" ref="G30:G35" si="10">E30-C30</f>
        <v>106.98236900000006</v>
      </c>
      <c r="H30" s="59">
        <f t="shared" ref="H30:H35" si="11">(G30/C30)*100</f>
        <v>35.911300072827721</v>
      </c>
      <c r="I30" s="59"/>
      <c r="J30" s="43">
        <v>297.90725699999996</v>
      </c>
      <c r="K30" s="43">
        <v>404.88962600000002</v>
      </c>
      <c r="L30" s="57">
        <f t="shared" ref="L30:L35" si="12">K30/$K$28*100</f>
        <v>4.4350765836875441</v>
      </c>
    </row>
    <row r="31" spans="1:12" s="22" customFormat="1" ht="15" customHeight="1" x14ac:dyDescent="0.25">
      <c r="A31" s="123"/>
      <c r="B31" s="41" t="s">
        <v>74</v>
      </c>
      <c r="C31" s="43">
        <v>340.14143200000012</v>
      </c>
      <c r="D31" s="43">
        <v>441.10946200000006</v>
      </c>
      <c r="E31" s="43">
        <v>356.63006800000011</v>
      </c>
      <c r="F31" s="57">
        <f t="shared" si="9"/>
        <v>3.906451442709221</v>
      </c>
      <c r="G31" s="58">
        <f t="shared" si="10"/>
        <v>16.488635999999985</v>
      </c>
      <c r="H31" s="59">
        <f t="shared" si="11"/>
        <v>4.8475823433353389</v>
      </c>
      <c r="I31" s="59"/>
      <c r="J31" s="43">
        <v>340.14143200000012</v>
      </c>
      <c r="K31" s="43">
        <v>356.63006800000011</v>
      </c>
      <c r="L31" s="57">
        <f t="shared" si="12"/>
        <v>3.906451442709221</v>
      </c>
    </row>
    <row r="32" spans="1:12" s="22" customFormat="1" ht="15" customHeight="1" x14ac:dyDescent="0.25">
      <c r="A32" s="123"/>
      <c r="B32" s="41" t="s">
        <v>75</v>
      </c>
      <c r="C32" s="43">
        <v>240.59790399999997</v>
      </c>
      <c r="D32" s="43">
        <v>235.08765499999998</v>
      </c>
      <c r="E32" s="43">
        <v>192.69359799999998</v>
      </c>
      <c r="F32" s="57">
        <f t="shared" si="9"/>
        <v>2.1107255148994626</v>
      </c>
      <c r="G32" s="58">
        <f t="shared" si="10"/>
        <v>-47.904305999999991</v>
      </c>
      <c r="H32" s="59">
        <f t="shared" si="11"/>
        <v>-19.910525072570874</v>
      </c>
      <c r="I32" s="59"/>
      <c r="J32" s="43">
        <v>240.59790399999997</v>
      </c>
      <c r="K32" s="43">
        <v>192.69359799999998</v>
      </c>
      <c r="L32" s="57">
        <f t="shared" si="12"/>
        <v>2.1107255148994626</v>
      </c>
    </row>
    <row r="33" spans="1:12" s="22" customFormat="1" ht="15" customHeight="1" x14ac:dyDescent="0.25">
      <c r="A33" s="123"/>
      <c r="B33" s="41" t="s">
        <v>73</v>
      </c>
      <c r="C33" s="43">
        <v>204.12234800000002</v>
      </c>
      <c r="D33" s="43">
        <v>256.38096100000007</v>
      </c>
      <c r="E33" s="43">
        <v>190.18332099999998</v>
      </c>
      <c r="F33" s="57">
        <f t="shared" si="9"/>
        <v>2.0832284637864031</v>
      </c>
      <c r="G33" s="58">
        <f t="shared" si="10"/>
        <v>-13.939027000000038</v>
      </c>
      <c r="H33" s="59">
        <f t="shared" si="11"/>
        <v>-6.8287608566995504</v>
      </c>
      <c r="I33" s="59"/>
      <c r="J33" s="43">
        <v>204.12234800000002</v>
      </c>
      <c r="K33" s="43">
        <v>190.18332099999998</v>
      </c>
      <c r="L33" s="57">
        <f t="shared" si="12"/>
        <v>2.0832284637864031</v>
      </c>
    </row>
    <row r="34" spans="1:12" s="22" customFormat="1" ht="15" customHeight="1" x14ac:dyDescent="0.25">
      <c r="A34" s="123"/>
      <c r="B34" s="41" t="s">
        <v>76</v>
      </c>
      <c r="C34" s="43">
        <v>61.154862999999992</v>
      </c>
      <c r="D34" s="43">
        <v>17.135710999999997</v>
      </c>
      <c r="E34" s="43">
        <v>51.532117</v>
      </c>
      <c r="F34" s="57">
        <f t="shared" si="9"/>
        <v>0.56447207025883839</v>
      </c>
      <c r="G34" s="58">
        <f t="shared" si="10"/>
        <v>-9.6227459999999923</v>
      </c>
      <c r="H34" s="59">
        <f t="shared" si="11"/>
        <v>-15.735046287324678</v>
      </c>
      <c r="I34" s="59"/>
      <c r="J34" s="43">
        <v>61.154862999999992</v>
      </c>
      <c r="K34" s="43">
        <v>51.532117</v>
      </c>
      <c r="L34" s="57">
        <f t="shared" si="12"/>
        <v>0.56447207025883839</v>
      </c>
    </row>
    <row r="35" spans="1:12" s="78" customFormat="1" ht="15" customHeight="1" x14ac:dyDescent="0.25">
      <c r="A35" s="123"/>
      <c r="B35" s="41" t="s">
        <v>133</v>
      </c>
      <c r="C35" s="43">
        <v>928.00775700000008</v>
      </c>
      <c r="D35" s="43">
        <v>1052.4472910000002</v>
      </c>
      <c r="E35" s="43">
        <v>1245.2756699999995</v>
      </c>
      <c r="F35" s="57">
        <f>E35/$E$28*100</f>
        <v>13.640490172135985</v>
      </c>
      <c r="G35" s="58">
        <f t="shared" si="10"/>
        <v>317.26791299999945</v>
      </c>
      <c r="H35" s="59">
        <f t="shared" si="11"/>
        <v>34.18806692151383</v>
      </c>
      <c r="I35" s="59"/>
      <c r="J35" s="43">
        <v>928.00775700000008</v>
      </c>
      <c r="K35" s="43">
        <v>1245.2756699999995</v>
      </c>
      <c r="L35" s="57">
        <f t="shared" si="12"/>
        <v>13.640490172135985</v>
      </c>
    </row>
    <row r="36" spans="1:12" s="22" customFormat="1" ht="6" customHeight="1" x14ac:dyDescent="0.25">
      <c r="A36" s="123"/>
      <c r="B36" s="41"/>
      <c r="C36" s="56"/>
      <c r="D36" s="56"/>
      <c r="E36" s="56"/>
      <c r="F36" s="57"/>
      <c r="G36" s="58"/>
      <c r="H36" s="59"/>
      <c r="I36" s="59"/>
      <c r="J36" s="109"/>
      <c r="K36" s="109"/>
      <c r="L36" s="57"/>
    </row>
    <row r="37" spans="1:12" s="23" customFormat="1" ht="15" customHeight="1" x14ac:dyDescent="0.25">
      <c r="A37" s="60" t="s">
        <v>54</v>
      </c>
      <c r="B37" s="61"/>
      <c r="C37" s="61">
        <f>SUM(C38:C44)</f>
        <v>9725.646850000001</v>
      </c>
      <c r="D37" s="61">
        <f t="shared" ref="D37:E37" si="13">SUM(D38:D44)</f>
        <v>9890.6086579999992</v>
      </c>
      <c r="E37" s="61">
        <f t="shared" si="13"/>
        <v>8502.2239419999987</v>
      </c>
      <c r="F37" s="62">
        <f>E37/$E$5*100</f>
        <v>6.9241556095910273</v>
      </c>
      <c r="G37" s="63">
        <f>E37-C37</f>
        <v>-1223.4229080000023</v>
      </c>
      <c r="H37" s="64">
        <f>(G37/C37)*100</f>
        <v>-12.579347439497068</v>
      </c>
      <c r="I37" s="64"/>
      <c r="J37" s="61">
        <f>SUM(J38:J44)</f>
        <v>9725.646850000001</v>
      </c>
      <c r="K37" s="61">
        <f>SUM(K38:K44)</f>
        <v>8502.2239419999987</v>
      </c>
      <c r="L37" s="62">
        <f>K37/$K$5*100</f>
        <v>6.9241556095910273</v>
      </c>
    </row>
    <row r="38" spans="1:12" s="22" customFormat="1" ht="15" customHeight="1" x14ac:dyDescent="0.25">
      <c r="A38" s="123"/>
      <c r="B38" s="41" t="s">
        <v>79</v>
      </c>
      <c r="C38" s="43">
        <v>6051.4793160000008</v>
      </c>
      <c r="D38" s="43">
        <v>5840.7214719999993</v>
      </c>
      <c r="E38" s="43">
        <v>5245.422114</v>
      </c>
      <c r="F38" s="57">
        <f>E38/$E$37*100</f>
        <v>61.694706582453371</v>
      </c>
      <c r="G38" s="58">
        <f>E38-C38</f>
        <v>-806.05720200000087</v>
      </c>
      <c r="H38" s="59">
        <f>(G38/C38)*100</f>
        <v>-13.320002596204873</v>
      </c>
      <c r="I38" s="59"/>
      <c r="J38" s="43">
        <v>6051.4793160000008</v>
      </c>
      <c r="K38" s="43">
        <v>5245.422114</v>
      </c>
      <c r="L38" s="57">
        <f>K38/$K$37*100</f>
        <v>61.694706582453371</v>
      </c>
    </row>
    <row r="39" spans="1:12" s="22" customFormat="1" ht="15" customHeight="1" x14ac:dyDescent="0.25">
      <c r="A39" s="123"/>
      <c r="B39" s="41" t="s">
        <v>77</v>
      </c>
      <c r="C39" s="43">
        <v>2328.0250120000001</v>
      </c>
      <c r="D39" s="43">
        <v>2337.9248910000001</v>
      </c>
      <c r="E39" s="43">
        <v>2041.906714</v>
      </c>
      <c r="F39" s="57">
        <f t="shared" ref="F39:F44" si="14">E39/$E$37*100</f>
        <v>24.01614833870957</v>
      </c>
      <c r="G39" s="58">
        <f t="shared" ref="G39:G44" si="15">E39-C39</f>
        <v>-286.1182980000001</v>
      </c>
      <c r="H39" s="59">
        <f t="shared" ref="H39:H44" si="16">(G39/C39)*100</f>
        <v>-12.290172851459042</v>
      </c>
      <c r="I39" s="59"/>
      <c r="J39" s="43">
        <v>2328.0250120000001</v>
      </c>
      <c r="K39" s="43">
        <v>2041.906714</v>
      </c>
      <c r="L39" s="57">
        <f t="shared" ref="L39:L44" si="17">K39/$K$37*100</f>
        <v>24.01614833870957</v>
      </c>
    </row>
    <row r="40" spans="1:12" s="22" customFormat="1" ht="15" customHeight="1" x14ac:dyDescent="0.25">
      <c r="A40" s="123"/>
      <c r="B40" s="41" t="s">
        <v>134</v>
      </c>
      <c r="C40" s="43">
        <v>793.64112799999998</v>
      </c>
      <c r="D40" s="43">
        <v>909.039266</v>
      </c>
      <c r="E40" s="43">
        <v>632.21648599999992</v>
      </c>
      <c r="F40" s="57">
        <f t="shared" si="14"/>
        <v>7.4358954823210892</v>
      </c>
      <c r="G40" s="58">
        <f t="shared" si="15"/>
        <v>-161.42464200000006</v>
      </c>
      <c r="H40" s="59">
        <f t="shared" si="16"/>
        <v>-20.339752604151844</v>
      </c>
      <c r="I40" s="59"/>
      <c r="J40" s="43">
        <v>793.64112799999998</v>
      </c>
      <c r="K40" s="43">
        <v>632.21648599999992</v>
      </c>
      <c r="L40" s="57">
        <f t="shared" si="17"/>
        <v>7.4358954823210892</v>
      </c>
    </row>
    <row r="41" spans="1:12" s="22" customFormat="1" ht="15" customHeight="1" x14ac:dyDescent="0.25">
      <c r="A41" s="123"/>
      <c r="B41" s="41" t="s">
        <v>172</v>
      </c>
      <c r="C41" s="43">
        <v>225.71860599999999</v>
      </c>
      <c r="D41" s="43">
        <v>488.43596100000002</v>
      </c>
      <c r="E41" s="43">
        <v>303.710418</v>
      </c>
      <c r="F41" s="57">
        <f t="shared" si="14"/>
        <v>3.572129128470797</v>
      </c>
      <c r="G41" s="58">
        <f t="shared" si="15"/>
        <v>77.99181200000001</v>
      </c>
      <c r="H41" s="59">
        <f t="shared" si="16"/>
        <v>34.55267307472208</v>
      </c>
      <c r="I41" s="59"/>
      <c r="J41" s="43">
        <v>225.71860599999999</v>
      </c>
      <c r="K41" s="43">
        <v>303.710418</v>
      </c>
      <c r="L41" s="57">
        <f t="shared" si="17"/>
        <v>3.572129128470797</v>
      </c>
    </row>
    <row r="42" spans="1:12" s="22" customFormat="1" ht="15" customHeight="1" x14ac:dyDescent="0.25">
      <c r="A42" s="123"/>
      <c r="B42" s="41" t="s">
        <v>80</v>
      </c>
      <c r="C42" s="43">
        <v>188.65745799999996</v>
      </c>
      <c r="D42" s="43">
        <v>179.74301400000004</v>
      </c>
      <c r="E42" s="43">
        <v>181.720226</v>
      </c>
      <c r="F42" s="57">
        <f t="shared" si="14"/>
        <v>2.1373258013391436</v>
      </c>
      <c r="G42" s="58">
        <f t="shared" si="15"/>
        <v>-6.9372319999999661</v>
      </c>
      <c r="H42" s="59">
        <f t="shared" si="16"/>
        <v>-3.6771575709453095</v>
      </c>
      <c r="I42" s="59"/>
      <c r="J42" s="43">
        <v>188.65745799999996</v>
      </c>
      <c r="K42" s="43">
        <v>181.720226</v>
      </c>
      <c r="L42" s="57">
        <f t="shared" si="17"/>
        <v>2.1373258013391436</v>
      </c>
    </row>
    <row r="43" spans="1:12" s="22" customFormat="1" ht="15" customHeight="1" x14ac:dyDescent="0.25">
      <c r="A43" s="123"/>
      <c r="B43" s="41" t="s">
        <v>136</v>
      </c>
      <c r="C43" s="43">
        <v>99.388557000000006</v>
      </c>
      <c r="D43" s="43">
        <v>134.06771299999997</v>
      </c>
      <c r="E43" s="43">
        <v>96.429952</v>
      </c>
      <c r="F43" s="57">
        <f t="shared" si="14"/>
        <v>1.1341732781660483</v>
      </c>
      <c r="G43" s="58">
        <f t="shared" si="15"/>
        <v>-2.9586050000000057</v>
      </c>
      <c r="H43" s="59">
        <f t="shared" si="16"/>
        <v>-2.9768064748138015</v>
      </c>
      <c r="I43" s="59"/>
      <c r="J43" s="43">
        <v>99.388557000000006</v>
      </c>
      <c r="K43" s="43">
        <v>96.429952</v>
      </c>
      <c r="L43" s="57">
        <f t="shared" si="17"/>
        <v>1.1341732781660483</v>
      </c>
    </row>
    <row r="44" spans="1:12" s="78" customFormat="1" ht="15" customHeight="1" x14ac:dyDescent="0.25">
      <c r="A44" s="123"/>
      <c r="B44" s="41" t="s">
        <v>78</v>
      </c>
      <c r="C44" s="43">
        <v>38.736772999999999</v>
      </c>
      <c r="D44" s="43">
        <v>0.67634099999999997</v>
      </c>
      <c r="E44" s="43">
        <v>0.81803199999999998</v>
      </c>
      <c r="F44" s="57">
        <f t="shared" si="14"/>
        <v>9.6213885399914819E-3</v>
      </c>
      <c r="G44" s="58">
        <f t="shared" si="15"/>
        <v>-37.918740999999997</v>
      </c>
      <c r="H44" s="59">
        <f t="shared" si="16"/>
        <v>-97.888228841364764</v>
      </c>
      <c r="I44" s="59"/>
      <c r="J44" s="43">
        <v>38.736772999999999</v>
      </c>
      <c r="K44" s="43">
        <v>0.81803199999999998</v>
      </c>
      <c r="L44" s="57">
        <f t="shared" si="17"/>
        <v>9.6213885399914819E-3</v>
      </c>
    </row>
    <row r="45" spans="1:12" s="22" customFormat="1" ht="6" customHeight="1" x14ac:dyDescent="0.25">
      <c r="A45" s="123"/>
      <c r="B45" s="41"/>
      <c r="C45" s="56"/>
      <c r="D45" s="56"/>
      <c r="E45" s="56"/>
      <c r="F45" s="57"/>
      <c r="G45" s="58"/>
      <c r="H45" s="59"/>
      <c r="I45" s="59"/>
      <c r="J45" s="56"/>
      <c r="K45" s="56"/>
      <c r="L45" s="57"/>
    </row>
    <row r="46" spans="1:12" s="23" customFormat="1" ht="15" customHeight="1" x14ac:dyDescent="0.25">
      <c r="A46" s="60" t="s">
        <v>55</v>
      </c>
      <c r="B46" s="61"/>
      <c r="C46" s="136">
        <v>800.48770699999977</v>
      </c>
      <c r="D46" s="136">
        <v>809.05447900000024</v>
      </c>
      <c r="E46" s="136">
        <v>1042.6493379999995</v>
      </c>
      <c r="F46" s="62">
        <f>E46/$E$5*100</f>
        <v>0.84912680632719451</v>
      </c>
      <c r="G46" s="63">
        <f>E46-C46</f>
        <v>242.16163099999972</v>
      </c>
      <c r="H46" s="64">
        <f>(G46/C46)*100</f>
        <v>30.25176138026562</v>
      </c>
      <c r="I46" s="64"/>
      <c r="J46" s="136">
        <v>800.48770699999977</v>
      </c>
      <c r="K46" s="136">
        <v>1042.6493379999995</v>
      </c>
      <c r="L46" s="62">
        <f>K46/$K$5*100</f>
        <v>0.84912680632719451</v>
      </c>
    </row>
    <row r="47" spans="1:12" x14ac:dyDescent="0.3">
      <c r="C47" s="31"/>
      <c r="D47" s="31"/>
      <c r="E47" s="31"/>
    </row>
    <row r="48" spans="1:12" x14ac:dyDescent="0.3">
      <c r="C48" s="31"/>
      <c r="D48" s="31"/>
      <c r="E48" s="31"/>
      <c r="G48" s="31"/>
      <c r="H48" s="31"/>
      <c r="I48" s="31"/>
      <c r="J48" s="31"/>
      <c r="K48" s="31"/>
    </row>
    <row r="49" spans="3:11" x14ac:dyDescent="0.3">
      <c r="C49" s="143"/>
      <c r="D49" s="143"/>
      <c r="E49" s="143"/>
      <c r="J49" s="143"/>
      <c r="K49" s="143"/>
    </row>
  </sheetData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0"/>
  <sheetViews>
    <sheetView view="pageBreakPreview" zoomScaleNormal="100" zoomScaleSheetLayoutView="100" workbookViewId="0">
      <pane xSplit="2" topLeftCell="C1" activePane="topRight" state="frozen"/>
      <selection activeCell="J26" sqref="J26:K32"/>
      <selection pane="topRight" activeCell="B23" sqref="B23"/>
    </sheetView>
  </sheetViews>
  <sheetFormatPr defaultColWidth="9.109375" defaultRowHeight="13.8" x14ac:dyDescent="0.3"/>
  <cols>
    <col min="1" max="1" width="1.44140625" style="21" customWidth="1"/>
    <col min="2" max="2" width="34.6640625" style="21" customWidth="1"/>
    <col min="3" max="4" width="9" style="21" bestFit="1" customWidth="1"/>
    <col min="5" max="5" width="10.5546875" style="21" bestFit="1" customWidth="1"/>
    <col min="6" max="6" width="9" style="21" bestFit="1" customWidth="1"/>
    <col min="7" max="7" width="12.6640625" style="21" bestFit="1" customWidth="1"/>
    <col min="8" max="8" width="8" style="21" bestFit="1" customWidth="1"/>
    <col min="9" max="9" width="0.6640625" style="21" customWidth="1"/>
    <col min="10" max="10" width="9.88671875" style="21" bestFit="1" customWidth="1"/>
    <col min="11" max="11" width="11.5546875" style="21" bestFit="1" customWidth="1"/>
    <col min="12" max="12" width="9" style="21" bestFit="1" customWidth="1"/>
    <col min="13" max="16384" width="9.109375" style="21"/>
  </cols>
  <sheetData>
    <row r="1" spans="1:12" x14ac:dyDescent="0.3">
      <c r="A1" s="94" t="s">
        <v>128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x14ac:dyDescent="0.3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s="22" customFormat="1" ht="13.2" x14ac:dyDescent="0.25">
      <c r="A3" s="29"/>
      <c r="B3" s="30"/>
      <c r="C3" s="148" t="s">
        <v>122</v>
      </c>
      <c r="D3" s="148"/>
      <c r="E3" s="148"/>
      <c r="F3" s="13"/>
      <c r="G3" s="149" t="s">
        <v>0</v>
      </c>
      <c r="H3" s="149"/>
      <c r="I3" s="14"/>
      <c r="J3" s="148" t="s">
        <v>122</v>
      </c>
      <c r="K3" s="148"/>
      <c r="L3" s="148"/>
    </row>
    <row r="4" spans="1:12" s="22" customFormat="1" ht="24" x14ac:dyDescent="0.25">
      <c r="A4" s="29"/>
      <c r="B4" s="28" t="s">
        <v>130</v>
      </c>
      <c r="C4" s="17" t="s">
        <v>179</v>
      </c>
      <c r="D4" s="17" t="s">
        <v>176</v>
      </c>
      <c r="E4" s="17" t="s">
        <v>180</v>
      </c>
      <c r="F4" s="18" t="s">
        <v>116</v>
      </c>
      <c r="G4" s="19" t="s">
        <v>129</v>
      </c>
      <c r="H4" s="20" t="s">
        <v>2</v>
      </c>
      <c r="I4" s="20"/>
      <c r="J4" s="17" t="s">
        <v>181</v>
      </c>
      <c r="K4" s="17" t="s">
        <v>182</v>
      </c>
      <c r="L4" s="18" t="s">
        <v>116</v>
      </c>
    </row>
    <row r="5" spans="1:12" s="22" customFormat="1" ht="15" customHeight="1" x14ac:dyDescent="0.25">
      <c r="A5" s="88" t="s">
        <v>56</v>
      </c>
      <c r="B5" s="83"/>
      <c r="C5" s="83">
        <v>112237.96900000001</v>
      </c>
      <c r="D5" s="83">
        <v>119342.14599800007</v>
      </c>
      <c r="E5" s="83">
        <v>119157.17462300003</v>
      </c>
      <c r="F5" s="87">
        <v>100</v>
      </c>
      <c r="G5" s="86">
        <f>E5-C5</f>
        <v>6919.2056230000162</v>
      </c>
      <c r="H5" s="87">
        <f>(G5/C5)*100</f>
        <v>6.1647637467495651</v>
      </c>
      <c r="I5" s="84"/>
      <c r="J5" s="83">
        <v>112237.96900000001</v>
      </c>
      <c r="K5" s="83">
        <v>119157.17462300003</v>
      </c>
      <c r="L5" s="87">
        <v>100</v>
      </c>
    </row>
    <row r="6" spans="1:12" s="22" customFormat="1" ht="6" customHeight="1" x14ac:dyDescent="0.25">
      <c r="A6" s="123"/>
      <c r="B6" s="124"/>
      <c r="C6" s="114"/>
      <c r="D6" s="114"/>
      <c r="E6" s="114"/>
      <c r="F6" s="115"/>
      <c r="G6" s="116"/>
      <c r="H6" s="117"/>
      <c r="I6" s="117"/>
      <c r="J6" s="114"/>
      <c r="K6" s="114"/>
      <c r="L6" s="115"/>
    </row>
    <row r="7" spans="1:12" s="23" customFormat="1" ht="15" customHeight="1" x14ac:dyDescent="0.25">
      <c r="A7" s="36" t="s">
        <v>52</v>
      </c>
      <c r="B7" s="61"/>
      <c r="C7" s="61">
        <f>SUM(C8:C26)</f>
        <v>93548.742596000011</v>
      </c>
      <c r="D7" s="61">
        <f t="shared" ref="D7:E7" si="0">SUM(D8:D26)</f>
        <v>102375.06857800006</v>
      </c>
      <c r="E7" s="61">
        <f t="shared" si="0"/>
        <v>101489.77065500003</v>
      </c>
      <c r="F7" s="63">
        <f>E7/$E$5*100</f>
        <v>85.173025439804448</v>
      </c>
      <c r="G7" s="64">
        <f>E7-C7</f>
        <v>7941.0280590000184</v>
      </c>
      <c r="H7" s="64">
        <f>(G7/C7)*100</f>
        <v>8.4886529082428979</v>
      </c>
      <c r="I7" s="61"/>
      <c r="J7" s="61">
        <f t="shared" ref="J7" si="1">SUM(J8:J26)</f>
        <v>93548.742596000011</v>
      </c>
      <c r="K7" s="61">
        <f t="shared" ref="K7" si="2">SUM(K8:K26)</f>
        <v>101489.77065500003</v>
      </c>
      <c r="L7" s="62">
        <f>K7/$K$5*100</f>
        <v>85.173025439804448</v>
      </c>
    </row>
    <row r="8" spans="1:12" s="22" customFormat="1" ht="15" customHeight="1" x14ac:dyDescent="0.25">
      <c r="A8" s="123"/>
      <c r="B8" s="41" t="s">
        <v>57</v>
      </c>
      <c r="C8" s="43">
        <v>32884.60263400001</v>
      </c>
      <c r="D8" s="43">
        <v>42629.585221000038</v>
      </c>
      <c r="E8" s="43">
        <v>46315.717335999987</v>
      </c>
      <c r="F8" s="57">
        <f>E8/$E$7*100</f>
        <v>45.635847866326991</v>
      </c>
      <c r="G8" s="58">
        <f>E8-C8</f>
        <v>13431.114701999977</v>
      </c>
      <c r="H8" s="59">
        <f>(G8/C8)*100</f>
        <v>40.843171655397455</v>
      </c>
      <c r="I8" s="59"/>
      <c r="J8" s="43">
        <v>32884.60263400001</v>
      </c>
      <c r="K8" s="43">
        <v>46315.717335999987</v>
      </c>
      <c r="L8" s="57">
        <f>K8/$K$7*100</f>
        <v>45.635847866326991</v>
      </c>
    </row>
    <row r="9" spans="1:12" s="22" customFormat="1" ht="15" customHeight="1" x14ac:dyDescent="0.25">
      <c r="A9" s="123"/>
      <c r="B9" s="41" t="s">
        <v>168</v>
      </c>
      <c r="C9" s="43">
        <v>8906.4095260000013</v>
      </c>
      <c r="D9" s="43">
        <v>10762.544098000004</v>
      </c>
      <c r="E9" s="43">
        <v>9714.6750839999986</v>
      </c>
      <c r="F9" s="57">
        <f t="shared" ref="F9:F26" si="3">E9/$E$7*100</f>
        <v>9.5720731471781999</v>
      </c>
      <c r="G9" s="58">
        <f t="shared" ref="G9:G26" si="4">E9-C9</f>
        <v>808.26555799999733</v>
      </c>
      <c r="H9" s="59">
        <f t="shared" ref="H9:H26" si="5">(G9/C9)*100</f>
        <v>9.075099855227533</v>
      </c>
      <c r="I9" s="59"/>
      <c r="J9" s="43">
        <v>8906.4095260000013</v>
      </c>
      <c r="K9" s="43">
        <v>9714.6750839999986</v>
      </c>
      <c r="L9" s="57">
        <f t="shared" ref="L9:L26" si="6">K9/$K$7*100</f>
        <v>9.5720731471781999</v>
      </c>
    </row>
    <row r="10" spans="1:12" s="22" customFormat="1" ht="15" customHeight="1" x14ac:dyDescent="0.25">
      <c r="A10" s="123"/>
      <c r="B10" s="80" t="s">
        <v>58</v>
      </c>
      <c r="C10" s="43">
        <v>11712.924642</v>
      </c>
      <c r="D10" s="43">
        <v>9776.2430170000007</v>
      </c>
      <c r="E10" s="43">
        <v>9109.8623489999991</v>
      </c>
      <c r="F10" s="57">
        <f t="shared" si="3"/>
        <v>8.976138472090625</v>
      </c>
      <c r="G10" s="58">
        <f t="shared" si="4"/>
        <v>-2603.0622930000009</v>
      </c>
      <c r="H10" s="59">
        <f t="shared" si="5"/>
        <v>-22.223845645399148</v>
      </c>
      <c r="I10" s="59"/>
      <c r="J10" s="43">
        <v>11712.924642</v>
      </c>
      <c r="K10" s="43">
        <v>9109.8623489999991</v>
      </c>
      <c r="L10" s="57">
        <f t="shared" si="6"/>
        <v>8.976138472090625</v>
      </c>
    </row>
    <row r="11" spans="1:12" s="22" customFormat="1" ht="15" customHeight="1" x14ac:dyDescent="0.25">
      <c r="A11" s="123"/>
      <c r="B11" s="41" t="s">
        <v>167</v>
      </c>
      <c r="C11" s="43">
        <v>8885.6756019999993</v>
      </c>
      <c r="D11" s="43">
        <v>8311.2138589999959</v>
      </c>
      <c r="E11" s="43">
        <v>7749.317320000001</v>
      </c>
      <c r="F11" s="57">
        <f t="shared" si="3"/>
        <v>7.6355649145594171</v>
      </c>
      <c r="G11" s="58">
        <f t="shared" si="4"/>
        <v>-1136.3582819999983</v>
      </c>
      <c r="H11" s="59">
        <f t="shared" si="5"/>
        <v>-12.78865370399326</v>
      </c>
      <c r="I11" s="59"/>
      <c r="J11" s="43">
        <v>8885.6756019999993</v>
      </c>
      <c r="K11" s="43">
        <v>7749.317320000001</v>
      </c>
      <c r="L11" s="57">
        <f t="shared" si="6"/>
        <v>7.6355649145594171</v>
      </c>
    </row>
    <row r="12" spans="1:12" s="22" customFormat="1" ht="15" customHeight="1" x14ac:dyDescent="0.25">
      <c r="A12" s="123"/>
      <c r="B12" s="41" t="s">
        <v>60</v>
      </c>
      <c r="C12" s="43">
        <v>6817.3386460000011</v>
      </c>
      <c r="D12" s="43">
        <v>5885.4092560000008</v>
      </c>
      <c r="E12" s="43">
        <v>5606.2208080000009</v>
      </c>
      <c r="F12" s="57">
        <f t="shared" si="3"/>
        <v>5.5239269650707437</v>
      </c>
      <c r="G12" s="58">
        <f t="shared" si="4"/>
        <v>-1211.1178380000001</v>
      </c>
      <c r="H12" s="59">
        <f t="shared" si="5"/>
        <v>-17.765258569201492</v>
      </c>
      <c r="I12" s="59"/>
      <c r="J12" s="43">
        <v>6817.3386460000011</v>
      </c>
      <c r="K12" s="43">
        <v>5606.2208080000009</v>
      </c>
      <c r="L12" s="57">
        <f t="shared" si="6"/>
        <v>5.5239269650707437</v>
      </c>
    </row>
    <row r="13" spans="1:12" s="22" customFormat="1" ht="15" customHeight="1" x14ac:dyDescent="0.25">
      <c r="A13" s="123"/>
      <c r="B13" s="41" t="s">
        <v>59</v>
      </c>
      <c r="C13" s="43">
        <v>4148.3265879999999</v>
      </c>
      <c r="D13" s="43">
        <v>5029.3530690000007</v>
      </c>
      <c r="E13" s="43">
        <v>4417.3695500000013</v>
      </c>
      <c r="F13" s="57">
        <f t="shared" si="3"/>
        <v>4.3525268817644864</v>
      </c>
      <c r="G13" s="58">
        <f t="shared" si="4"/>
        <v>269.04296200000135</v>
      </c>
      <c r="H13" s="59">
        <f t="shared" si="5"/>
        <v>6.4855781311498166</v>
      </c>
      <c r="I13" s="59"/>
      <c r="J13" s="43">
        <v>4148.3265879999999</v>
      </c>
      <c r="K13" s="43">
        <v>4417.3695500000013</v>
      </c>
      <c r="L13" s="57">
        <f t="shared" si="6"/>
        <v>4.3525268817644864</v>
      </c>
    </row>
    <row r="14" spans="1:12" s="22" customFormat="1" ht="15" customHeight="1" x14ac:dyDescent="0.25">
      <c r="A14" s="123"/>
      <c r="B14" s="41" t="s">
        <v>61</v>
      </c>
      <c r="C14" s="43">
        <v>3017.6033939999966</v>
      </c>
      <c r="D14" s="43">
        <v>2866.5903270000008</v>
      </c>
      <c r="E14" s="43">
        <v>2516.1252919999984</v>
      </c>
      <c r="F14" s="57">
        <f t="shared" si="3"/>
        <v>2.4791910315308594</v>
      </c>
      <c r="G14" s="58">
        <f t="shared" si="4"/>
        <v>-501.47810199999822</v>
      </c>
      <c r="H14" s="59">
        <f t="shared" si="5"/>
        <v>-16.618423183016834</v>
      </c>
      <c r="I14" s="59"/>
      <c r="J14" s="43">
        <v>3017.6033939999966</v>
      </c>
      <c r="K14" s="43">
        <v>2516.1252919999984</v>
      </c>
      <c r="L14" s="57">
        <f t="shared" si="6"/>
        <v>2.4791910315308594</v>
      </c>
    </row>
    <row r="15" spans="1:12" s="22" customFormat="1" ht="15" customHeight="1" x14ac:dyDescent="0.25">
      <c r="A15" s="123"/>
      <c r="B15" s="41" t="s">
        <v>169</v>
      </c>
      <c r="C15" s="43">
        <v>3273.0620360000003</v>
      </c>
      <c r="D15" s="43">
        <v>2599.1490650000023</v>
      </c>
      <c r="E15" s="43">
        <v>2499.7009739999994</v>
      </c>
      <c r="F15" s="57">
        <f t="shared" si="3"/>
        <v>2.4630078064688665</v>
      </c>
      <c r="G15" s="58">
        <f t="shared" si="4"/>
        <v>-773.36106200000086</v>
      </c>
      <c r="H15" s="59">
        <f t="shared" si="5"/>
        <v>-23.628060009064882</v>
      </c>
      <c r="I15" s="59"/>
      <c r="J15" s="43">
        <v>3273.0620360000003</v>
      </c>
      <c r="K15" s="43">
        <v>2499.7009739999994</v>
      </c>
      <c r="L15" s="57">
        <f t="shared" si="6"/>
        <v>2.4630078064688665</v>
      </c>
    </row>
    <row r="16" spans="1:12" s="22" customFormat="1" ht="15" customHeight="1" x14ac:dyDescent="0.25">
      <c r="A16" s="123"/>
      <c r="B16" s="41" t="s">
        <v>62</v>
      </c>
      <c r="C16" s="43">
        <v>2694.362904999999</v>
      </c>
      <c r="D16" s="43">
        <v>3050.4100960000005</v>
      </c>
      <c r="E16" s="43">
        <v>2468.9992740000002</v>
      </c>
      <c r="F16" s="57">
        <f t="shared" si="3"/>
        <v>2.4327567774224361</v>
      </c>
      <c r="G16" s="58">
        <f t="shared" si="4"/>
        <v>-225.3636309999988</v>
      </c>
      <c r="H16" s="59">
        <f t="shared" si="5"/>
        <v>-8.3642641673022471</v>
      </c>
      <c r="I16" s="59"/>
      <c r="J16" s="43">
        <v>2694.362904999999</v>
      </c>
      <c r="K16" s="43">
        <v>2468.9992740000002</v>
      </c>
      <c r="L16" s="57">
        <f t="shared" si="6"/>
        <v>2.4327567774224361</v>
      </c>
    </row>
    <row r="17" spans="1:12" s="22" customFormat="1" ht="15" customHeight="1" x14ac:dyDescent="0.25">
      <c r="A17" s="125"/>
      <c r="B17" s="41" t="s">
        <v>170</v>
      </c>
      <c r="C17" s="43">
        <v>2089.6314829999988</v>
      </c>
      <c r="D17" s="43">
        <v>2079.5424390000003</v>
      </c>
      <c r="E17" s="43">
        <v>2068.6679480000003</v>
      </c>
      <c r="F17" s="57">
        <f t="shared" si="3"/>
        <v>2.0383019240748323</v>
      </c>
      <c r="G17" s="58">
        <f t="shared" si="4"/>
        <v>-20.963534999998501</v>
      </c>
      <c r="H17" s="59">
        <f t="shared" si="5"/>
        <v>-1.0032168432829125</v>
      </c>
      <c r="I17" s="59"/>
      <c r="J17" s="43">
        <v>2089.6314829999988</v>
      </c>
      <c r="K17" s="43">
        <v>2068.6679480000003</v>
      </c>
      <c r="L17" s="57">
        <f t="shared" si="6"/>
        <v>2.0383019240748323</v>
      </c>
    </row>
    <row r="18" spans="1:12" s="22" customFormat="1" ht="15" customHeight="1" x14ac:dyDescent="0.25">
      <c r="A18" s="125"/>
      <c r="B18" s="41" t="s">
        <v>64</v>
      </c>
      <c r="C18" s="43">
        <v>1479.8814970000001</v>
      </c>
      <c r="D18" s="43">
        <v>1361.3254120000001</v>
      </c>
      <c r="E18" s="43">
        <v>1324.5504309999992</v>
      </c>
      <c r="F18" s="57">
        <f t="shared" si="3"/>
        <v>1.3051073250550729</v>
      </c>
      <c r="G18" s="58">
        <f t="shared" si="4"/>
        <v>-155.33106600000087</v>
      </c>
      <c r="H18" s="59">
        <f t="shared" si="5"/>
        <v>-10.496182722392728</v>
      </c>
      <c r="I18" s="59"/>
      <c r="J18" s="43">
        <v>1479.8814970000001</v>
      </c>
      <c r="K18" s="43">
        <v>1324.5504309999992</v>
      </c>
      <c r="L18" s="57">
        <f t="shared" si="6"/>
        <v>1.3051073250550729</v>
      </c>
    </row>
    <row r="19" spans="1:12" s="22" customFormat="1" ht="15" customHeight="1" x14ac:dyDescent="0.25">
      <c r="A19" s="123"/>
      <c r="B19" s="41" t="s">
        <v>65</v>
      </c>
      <c r="C19" s="43">
        <v>1166.2697160000005</v>
      </c>
      <c r="D19" s="43">
        <v>1152.250601</v>
      </c>
      <c r="E19" s="43">
        <v>1109.2738280000001</v>
      </c>
      <c r="F19" s="57">
        <f t="shared" si="3"/>
        <v>1.0929907722137022</v>
      </c>
      <c r="G19" s="58">
        <f t="shared" si="4"/>
        <v>-56.995888000000377</v>
      </c>
      <c r="H19" s="59">
        <f t="shared" si="5"/>
        <v>-4.8870246065791143</v>
      </c>
      <c r="I19" s="59"/>
      <c r="J19" s="43">
        <v>1166.2697160000005</v>
      </c>
      <c r="K19" s="43">
        <v>1109.2738280000001</v>
      </c>
      <c r="L19" s="57">
        <f t="shared" si="6"/>
        <v>1.0929907722137022</v>
      </c>
    </row>
    <row r="20" spans="1:12" s="22" customFormat="1" ht="15" customHeight="1" x14ac:dyDescent="0.25">
      <c r="A20" s="123"/>
      <c r="B20" s="41" t="s">
        <v>68</v>
      </c>
      <c r="C20" s="43">
        <v>681.70615000000009</v>
      </c>
      <c r="D20" s="43">
        <v>1090.6887459999998</v>
      </c>
      <c r="E20" s="43">
        <v>1048.9535710000002</v>
      </c>
      <c r="F20" s="57">
        <f t="shared" si="3"/>
        <v>1.0335559576400739</v>
      </c>
      <c r="G20" s="58">
        <f t="shared" si="4"/>
        <v>367.24742100000014</v>
      </c>
      <c r="H20" s="59">
        <f t="shared" si="5"/>
        <v>53.871806936170387</v>
      </c>
      <c r="I20" s="59"/>
      <c r="J20" s="43">
        <v>681.70615000000009</v>
      </c>
      <c r="K20" s="43">
        <v>1048.9535710000002</v>
      </c>
      <c r="L20" s="57">
        <f t="shared" si="6"/>
        <v>1.0335559576400739</v>
      </c>
    </row>
    <row r="21" spans="1:12" s="22" customFormat="1" ht="15" customHeight="1" x14ac:dyDescent="0.25">
      <c r="A21" s="123"/>
      <c r="B21" s="41" t="s">
        <v>66</v>
      </c>
      <c r="C21" s="43">
        <v>878.14912100000083</v>
      </c>
      <c r="D21" s="43">
        <v>909.6550440000002</v>
      </c>
      <c r="E21" s="43">
        <v>853.63140700000088</v>
      </c>
      <c r="F21" s="57">
        <f t="shared" si="3"/>
        <v>0.84110093213413484</v>
      </c>
      <c r="G21" s="58">
        <f t="shared" si="4"/>
        <v>-24.517713999999955</v>
      </c>
      <c r="H21" s="59">
        <f t="shared" si="5"/>
        <v>-2.791976147750415</v>
      </c>
      <c r="I21" s="59"/>
      <c r="J21" s="43">
        <v>878.14912100000083</v>
      </c>
      <c r="K21" s="43">
        <v>853.63140700000088</v>
      </c>
      <c r="L21" s="57">
        <f t="shared" si="6"/>
        <v>0.84110093213413484</v>
      </c>
    </row>
    <row r="22" spans="1:12" s="22" customFormat="1" ht="15" customHeight="1" x14ac:dyDescent="0.25">
      <c r="A22" s="123"/>
      <c r="B22" s="41" t="s">
        <v>70</v>
      </c>
      <c r="C22" s="43">
        <v>658.97971199999995</v>
      </c>
      <c r="D22" s="43">
        <v>787.20789500000012</v>
      </c>
      <c r="E22" s="43">
        <v>786.27709600000014</v>
      </c>
      <c r="F22" s="57">
        <f t="shared" si="3"/>
        <v>0.774735316599381</v>
      </c>
      <c r="G22" s="58">
        <f t="shared" si="4"/>
        <v>127.29738400000019</v>
      </c>
      <c r="H22" s="59">
        <f t="shared" si="5"/>
        <v>19.317344932160857</v>
      </c>
      <c r="I22" s="59"/>
      <c r="J22" s="43">
        <v>658.97971199999995</v>
      </c>
      <c r="K22" s="43">
        <v>786.27709600000014</v>
      </c>
      <c r="L22" s="57">
        <f t="shared" si="6"/>
        <v>0.774735316599381</v>
      </c>
    </row>
    <row r="23" spans="1:12" s="22" customFormat="1" ht="15" customHeight="1" x14ac:dyDescent="0.25">
      <c r="A23" s="123"/>
      <c r="B23" s="41" t="s">
        <v>67</v>
      </c>
      <c r="C23" s="43">
        <v>853.67591400000026</v>
      </c>
      <c r="D23" s="43">
        <v>736.19172399999945</v>
      </c>
      <c r="E23" s="43">
        <v>700.20039899999995</v>
      </c>
      <c r="F23" s="57">
        <f t="shared" si="3"/>
        <v>0.68992214139514729</v>
      </c>
      <c r="G23" s="58">
        <f t="shared" si="4"/>
        <v>-153.47551500000031</v>
      </c>
      <c r="H23" s="59">
        <f t="shared" si="5"/>
        <v>-17.978194357255845</v>
      </c>
      <c r="I23" s="59"/>
      <c r="J23" s="43">
        <v>853.67591400000026</v>
      </c>
      <c r="K23" s="43">
        <v>700.20039899999995</v>
      </c>
      <c r="L23" s="57">
        <f t="shared" si="6"/>
        <v>0.68992214139514729</v>
      </c>
    </row>
    <row r="24" spans="1:12" s="22" customFormat="1" ht="15" customHeight="1" x14ac:dyDescent="0.25">
      <c r="A24" s="123"/>
      <c r="B24" s="41" t="s">
        <v>69</v>
      </c>
      <c r="C24" s="43">
        <v>557.57961499999988</v>
      </c>
      <c r="D24" s="43">
        <v>555.9932799999998</v>
      </c>
      <c r="E24" s="43">
        <v>504.29787900000014</v>
      </c>
      <c r="F24" s="57">
        <f t="shared" si="3"/>
        <v>0.49689527894815005</v>
      </c>
      <c r="G24" s="58">
        <f t="shared" si="4"/>
        <v>-53.281735999999739</v>
      </c>
      <c r="H24" s="59">
        <f t="shared" si="5"/>
        <v>-9.5558974120672886</v>
      </c>
      <c r="I24" s="59"/>
      <c r="J24" s="43">
        <v>557.57961499999988</v>
      </c>
      <c r="K24" s="43">
        <v>504.29787900000014</v>
      </c>
      <c r="L24" s="57">
        <f t="shared" si="6"/>
        <v>0.49689527894815005</v>
      </c>
    </row>
    <row r="25" spans="1:12" s="22" customFormat="1" ht="15" customHeight="1" x14ac:dyDescent="0.25">
      <c r="A25" s="123"/>
      <c r="B25" s="41" t="s">
        <v>71</v>
      </c>
      <c r="C25" s="43">
        <v>311.79514800000004</v>
      </c>
      <c r="D25" s="43">
        <v>333.63925899999992</v>
      </c>
      <c r="E25" s="43">
        <v>281.48749099999998</v>
      </c>
      <c r="F25" s="57">
        <f t="shared" si="3"/>
        <v>0.27735552970838456</v>
      </c>
      <c r="G25" s="58">
        <f t="shared" si="4"/>
        <v>-30.307657000000063</v>
      </c>
      <c r="H25" s="59">
        <f t="shared" si="5"/>
        <v>-9.7203748019837892</v>
      </c>
      <c r="I25" s="59"/>
      <c r="J25" s="43">
        <v>311.79514800000004</v>
      </c>
      <c r="K25" s="43">
        <v>281.48749099999998</v>
      </c>
      <c r="L25" s="57">
        <f t="shared" si="6"/>
        <v>0.27735552970838456</v>
      </c>
    </row>
    <row r="26" spans="1:12" s="78" customFormat="1" ht="15" customHeight="1" x14ac:dyDescent="0.25">
      <c r="A26" s="123"/>
      <c r="B26" s="41" t="s">
        <v>63</v>
      </c>
      <c r="C26" s="43">
        <v>2530.7682670000008</v>
      </c>
      <c r="D26" s="43">
        <v>2458.076169999998</v>
      </c>
      <c r="E26" s="43">
        <v>2414.4426179999996</v>
      </c>
      <c r="F26" s="57">
        <f t="shared" si="3"/>
        <v>2.3790009598184549</v>
      </c>
      <c r="G26" s="58">
        <f t="shared" si="4"/>
        <v>-116.32564900000125</v>
      </c>
      <c r="H26" s="59">
        <f t="shared" si="5"/>
        <v>-4.5964559662309536</v>
      </c>
      <c r="I26" s="59"/>
      <c r="J26" s="43">
        <v>2530.7682670000008</v>
      </c>
      <c r="K26" s="43">
        <v>2414.4426179999996</v>
      </c>
      <c r="L26" s="57">
        <f t="shared" si="6"/>
        <v>2.3790009598184549</v>
      </c>
    </row>
    <row r="27" spans="1:12" s="22" customFormat="1" ht="6" customHeight="1" x14ac:dyDescent="0.25">
      <c r="A27" s="123"/>
      <c r="B27" s="41"/>
      <c r="C27" s="56"/>
      <c r="D27" s="56"/>
      <c r="E27" s="56"/>
      <c r="F27" s="57"/>
      <c r="G27" s="58"/>
      <c r="H27" s="59"/>
      <c r="I27" s="59"/>
      <c r="J27" s="56"/>
      <c r="K27" s="56"/>
      <c r="L27" s="57"/>
    </row>
    <row r="28" spans="1:12" s="23" customFormat="1" ht="15" customHeight="1" x14ac:dyDescent="0.25">
      <c r="A28" s="60" t="s">
        <v>53</v>
      </c>
      <c r="B28" s="61"/>
      <c r="C28" s="61">
        <f t="shared" ref="C28:E28" si="7">SUM(C29:C35)</f>
        <v>6792.3267009999981</v>
      </c>
      <c r="D28" s="61">
        <f t="shared" si="7"/>
        <v>7400.8307369999975</v>
      </c>
      <c r="E28" s="61">
        <f t="shared" si="7"/>
        <v>8329.2305130000004</v>
      </c>
      <c r="F28" s="62">
        <f>E28/$E$5*100</f>
        <v>6.9901208545375084</v>
      </c>
      <c r="G28" s="63">
        <f>E28-C28</f>
        <v>1536.9038120000023</v>
      </c>
      <c r="H28" s="64">
        <f>(G28/C28)*100</f>
        <v>22.627059616754476</v>
      </c>
      <c r="I28" s="64"/>
      <c r="J28" s="61">
        <f t="shared" ref="J28:K28" si="8">SUM(J29:J35)</f>
        <v>6792.3267009999981</v>
      </c>
      <c r="K28" s="61">
        <f t="shared" si="8"/>
        <v>8329.2305130000004</v>
      </c>
      <c r="L28" s="62">
        <f>K28/$K$5*100</f>
        <v>6.9901208545375084</v>
      </c>
    </row>
    <row r="29" spans="1:12" s="22" customFormat="1" ht="13.2" x14ac:dyDescent="0.25">
      <c r="A29" s="123"/>
      <c r="B29" s="42" t="s">
        <v>72</v>
      </c>
      <c r="C29" s="43">
        <v>719.37775700000009</v>
      </c>
      <c r="D29" s="43">
        <v>819.43437300000005</v>
      </c>
      <c r="E29" s="43">
        <v>848.93033700000024</v>
      </c>
      <c r="F29" s="57">
        <f>E29/$E$28*100</f>
        <v>10.192182047009222</v>
      </c>
      <c r="G29" s="58">
        <f>E29-C29</f>
        <v>129.55258000000015</v>
      </c>
      <c r="H29" s="59">
        <f>(G29/C29)*100</f>
        <v>18.008977722673755</v>
      </c>
      <c r="I29" s="59"/>
      <c r="J29" s="43">
        <v>719.37775700000009</v>
      </c>
      <c r="K29" s="43">
        <v>848.93033700000024</v>
      </c>
      <c r="L29" s="57">
        <f>K29/$K$28*100</f>
        <v>10.192182047009222</v>
      </c>
    </row>
    <row r="30" spans="1:12" s="22" customFormat="1" ht="15" customHeight="1" x14ac:dyDescent="0.25">
      <c r="A30" s="123"/>
      <c r="B30" s="41" t="s">
        <v>171</v>
      </c>
      <c r="C30" s="43">
        <v>284.94859700000001</v>
      </c>
      <c r="D30" s="43">
        <v>702.95918400000005</v>
      </c>
      <c r="E30" s="43">
        <v>706.25273300000003</v>
      </c>
      <c r="F30" s="57">
        <f t="shared" ref="F30:F35" si="9">E30/$E$28*100</f>
        <v>8.4792074357613583</v>
      </c>
      <c r="G30" s="58">
        <f t="shared" ref="G30:G35" si="10">E30-C30</f>
        <v>421.30413600000003</v>
      </c>
      <c r="H30" s="59">
        <f t="shared" ref="H30:H35" si="11">(G30/C30)*100</f>
        <v>147.85267954837482</v>
      </c>
      <c r="I30" s="59"/>
      <c r="J30" s="43">
        <v>284.94859700000001</v>
      </c>
      <c r="K30" s="43">
        <v>706.25273300000003</v>
      </c>
      <c r="L30" s="57">
        <f t="shared" ref="L30:L35" si="12">K30/$K$28*100</f>
        <v>8.4792074357613583</v>
      </c>
    </row>
    <row r="31" spans="1:12" s="22" customFormat="1" ht="15" customHeight="1" x14ac:dyDescent="0.25">
      <c r="A31" s="123"/>
      <c r="B31" s="41" t="s">
        <v>74</v>
      </c>
      <c r="C31" s="43">
        <v>260.72217000000006</v>
      </c>
      <c r="D31" s="43">
        <v>709.98120600000004</v>
      </c>
      <c r="E31" s="43">
        <v>581.62120600000003</v>
      </c>
      <c r="F31" s="57">
        <f t="shared" si="9"/>
        <v>6.9828924183599428</v>
      </c>
      <c r="G31" s="58">
        <f t="shared" si="10"/>
        <v>320.89903599999997</v>
      </c>
      <c r="H31" s="59">
        <f t="shared" si="11"/>
        <v>123.08083965395036</v>
      </c>
      <c r="I31" s="59"/>
      <c r="J31" s="43">
        <v>260.72217000000006</v>
      </c>
      <c r="K31" s="43">
        <v>581.62120600000003</v>
      </c>
      <c r="L31" s="57">
        <f t="shared" si="12"/>
        <v>6.9828924183599428</v>
      </c>
    </row>
    <row r="32" spans="1:12" s="22" customFormat="1" ht="15" customHeight="1" x14ac:dyDescent="0.25">
      <c r="A32" s="123"/>
      <c r="B32" s="41" t="s">
        <v>73</v>
      </c>
      <c r="C32" s="43">
        <v>414.04682899999995</v>
      </c>
      <c r="D32" s="43">
        <v>503.80649900000014</v>
      </c>
      <c r="E32" s="43">
        <v>452.07758799999999</v>
      </c>
      <c r="F32" s="57">
        <f t="shared" si="9"/>
        <v>5.4276032737287263</v>
      </c>
      <c r="G32" s="58">
        <f t="shared" si="10"/>
        <v>38.030759000000046</v>
      </c>
      <c r="H32" s="59">
        <f t="shared" si="11"/>
        <v>9.1851347085186958</v>
      </c>
      <c r="I32" s="59"/>
      <c r="J32" s="43">
        <v>414.04682899999995</v>
      </c>
      <c r="K32" s="43">
        <v>452.07758799999999</v>
      </c>
      <c r="L32" s="57">
        <f t="shared" si="12"/>
        <v>5.4276032737287263</v>
      </c>
    </row>
    <row r="33" spans="1:12" s="22" customFormat="1" ht="15" customHeight="1" x14ac:dyDescent="0.25">
      <c r="A33" s="123"/>
      <c r="B33" s="41" t="s">
        <v>75</v>
      </c>
      <c r="C33" s="43">
        <v>94.544247000000013</v>
      </c>
      <c r="D33" s="43">
        <v>85.631405000000001</v>
      </c>
      <c r="E33" s="43">
        <v>84.108188000000013</v>
      </c>
      <c r="F33" s="57">
        <f t="shared" si="9"/>
        <v>1.0097954171003745</v>
      </c>
      <c r="G33" s="58">
        <f t="shared" si="10"/>
        <v>-10.436059</v>
      </c>
      <c r="H33" s="59">
        <f t="shared" si="11"/>
        <v>-11.038280309112832</v>
      </c>
      <c r="I33" s="59"/>
      <c r="J33" s="43">
        <v>94.544247000000013</v>
      </c>
      <c r="K33" s="43">
        <v>84.108188000000013</v>
      </c>
      <c r="L33" s="57">
        <f t="shared" si="12"/>
        <v>1.0097954171003745</v>
      </c>
    </row>
    <row r="34" spans="1:12" s="22" customFormat="1" ht="15" customHeight="1" x14ac:dyDescent="0.25">
      <c r="A34" s="123"/>
      <c r="B34" s="41" t="s">
        <v>76</v>
      </c>
      <c r="C34" s="43">
        <v>3.4654690000000001</v>
      </c>
      <c r="D34" s="43">
        <v>1.4689559999999999</v>
      </c>
      <c r="E34" s="43">
        <v>4.3307760000000002</v>
      </c>
      <c r="F34" s="57">
        <f t="shared" si="9"/>
        <v>5.1994911093415676E-2</v>
      </c>
      <c r="G34" s="58">
        <f t="shared" si="10"/>
        <v>0.86530700000000005</v>
      </c>
      <c r="H34" s="59">
        <f t="shared" si="11"/>
        <v>24.969405295502572</v>
      </c>
      <c r="I34" s="59"/>
      <c r="J34" s="43">
        <v>3.4654690000000001</v>
      </c>
      <c r="K34" s="43">
        <v>4.3307760000000002</v>
      </c>
      <c r="L34" s="57">
        <f t="shared" si="12"/>
        <v>5.1994911093415676E-2</v>
      </c>
    </row>
    <row r="35" spans="1:12" s="78" customFormat="1" ht="15" customHeight="1" x14ac:dyDescent="0.25">
      <c r="A35" s="123"/>
      <c r="B35" s="41" t="s">
        <v>135</v>
      </c>
      <c r="C35" s="43">
        <v>5015.221631999998</v>
      </c>
      <c r="D35" s="43">
        <v>4577.5491139999967</v>
      </c>
      <c r="E35" s="43">
        <v>5651.9096849999996</v>
      </c>
      <c r="F35" s="57">
        <f t="shared" si="9"/>
        <v>67.856324496946954</v>
      </c>
      <c r="G35" s="58">
        <f t="shared" si="10"/>
        <v>636.68805300000167</v>
      </c>
      <c r="H35" s="59">
        <f t="shared" si="11"/>
        <v>12.695112992366395</v>
      </c>
      <c r="I35" s="59"/>
      <c r="J35" s="43">
        <v>5015.221631999998</v>
      </c>
      <c r="K35" s="43">
        <v>5651.9096849999996</v>
      </c>
      <c r="L35" s="57">
        <f t="shared" si="12"/>
        <v>67.856324496946954</v>
      </c>
    </row>
    <row r="36" spans="1:12" s="22" customFormat="1" ht="6" customHeight="1" x14ac:dyDescent="0.25">
      <c r="A36" s="123"/>
      <c r="B36" s="41"/>
      <c r="C36" s="56"/>
      <c r="D36" s="56"/>
      <c r="E36" s="56"/>
      <c r="F36" s="57"/>
      <c r="G36" s="58"/>
      <c r="H36" s="59"/>
      <c r="I36" s="59"/>
      <c r="J36" s="56"/>
      <c r="K36" s="56"/>
      <c r="L36" s="57"/>
    </row>
    <row r="37" spans="1:12" s="23" customFormat="1" ht="15" customHeight="1" x14ac:dyDescent="0.25">
      <c r="A37" s="60" t="s">
        <v>54</v>
      </c>
      <c r="B37" s="61"/>
      <c r="C37" s="61">
        <f>SUM(C38:C44)</f>
        <v>9934.7685769999989</v>
      </c>
      <c r="D37" s="61">
        <f t="shared" ref="D37:E37" si="13">SUM(D38:D44)</f>
        <v>7773.6448340000006</v>
      </c>
      <c r="E37" s="61">
        <f t="shared" si="13"/>
        <v>7827.4172989999988</v>
      </c>
      <c r="F37" s="62">
        <f>E37/$E$5*100</f>
        <v>6.5689853118497243</v>
      </c>
      <c r="G37" s="63">
        <f>E37-C37</f>
        <v>-2107.3512780000001</v>
      </c>
      <c r="H37" s="64">
        <f>(G37/C37)*100</f>
        <v>-21.211880897545342</v>
      </c>
      <c r="I37" s="64"/>
      <c r="J37" s="61">
        <f t="shared" ref="J37" si="14">SUM(J38:J44)</f>
        <v>9934.7685769999989</v>
      </c>
      <c r="K37" s="61">
        <f t="shared" ref="K37" si="15">SUM(K38:K44)</f>
        <v>7827.4172989999988</v>
      </c>
      <c r="L37" s="62">
        <f>K37/$K$5*100</f>
        <v>6.5689853118497243</v>
      </c>
    </row>
    <row r="38" spans="1:12" s="22" customFormat="1" ht="15" customHeight="1" x14ac:dyDescent="0.25">
      <c r="A38" s="123"/>
      <c r="B38" s="41" t="s">
        <v>77</v>
      </c>
      <c r="C38" s="43">
        <v>5437.7164469999998</v>
      </c>
      <c r="D38" s="43">
        <v>4118.9412390000007</v>
      </c>
      <c r="E38" s="43">
        <v>4181.8465619999997</v>
      </c>
      <c r="F38" s="57">
        <f>E38/$E$37*100</f>
        <v>53.425624343987089</v>
      </c>
      <c r="G38" s="58">
        <f>E38-C38</f>
        <v>-1255.8698850000001</v>
      </c>
      <c r="H38" s="59">
        <f>(G38/C38)*100</f>
        <v>-23.095538306210621</v>
      </c>
      <c r="I38" s="59"/>
      <c r="J38" s="43">
        <v>5437.7164469999998</v>
      </c>
      <c r="K38" s="43">
        <v>4181.8465619999997</v>
      </c>
      <c r="L38" s="57">
        <f>K38/$K$37*100</f>
        <v>53.425624343987089</v>
      </c>
    </row>
    <row r="39" spans="1:12" s="22" customFormat="1" ht="15" customHeight="1" x14ac:dyDescent="0.25">
      <c r="A39" s="123"/>
      <c r="B39" s="41" t="s">
        <v>134</v>
      </c>
      <c r="C39" s="43">
        <v>1401.3017049999999</v>
      </c>
      <c r="D39" s="43">
        <v>1320.2018420000002</v>
      </c>
      <c r="E39" s="43">
        <v>1477.9448759999996</v>
      </c>
      <c r="F39" s="57">
        <f t="shared" ref="F39:F44" si="16">E39/$E$37*100</f>
        <v>18.881641536970516</v>
      </c>
      <c r="G39" s="58">
        <f t="shared" ref="G39:G44" si="17">E39-C39</f>
        <v>76.643170999999711</v>
      </c>
      <c r="H39" s="59">
        <f t="shared" ref="H39:H44" si="18">(G39/C39)*100</f>
        <v>5.4694267998481969</v>
      </c>
      <c r="I39" s="59"/>
      <c r="J39" s="43">
        <v>1401.3017049999999</v>
      </c>
      <c r="K39" s="43">
        <v>1477.9448759999996</v>
      </c>
      <c r="L39" s="57">
        <f t="shared" ref="L39:L44" si="19">K39/$K$37*100</f>
        <v>18.881641536970516</v>
      </c>
    </row>
    <row r="40" spans="1:12" s="22" customFormat="1" ht="15" customHeight="1" x14ac:dyDescent="0.25">
      <c r="A40" s="123"/>
      <c r="B40" s="41" t="s">
        <v>79</v>
      </c>
      <c r="C40" s="43">
        <v>836.75045299999999</v>
      </c>
      <c r="D40" s="43">
        <v>379.81116200000002</v>
      </c>
      <c r="E40" s="43">
        <v>357.813489</v>
      </c>
      <c r="F40" s="57">
        <f t="shared" si="16"/>
        <v>4.5712841839378218</v>
      </c>
      <c r="G40" s="58">
        <f t="shared" si="17"/>
        <v>-478.93696399999999</v>
      </c>
      <c r="H40" s="59">
        <f t="shared" si="18"/>
        <v>-57.237729873090373</v>
      </c>
      <c r="I40" s="59"/>
      <c r="J40" s="43">
        <v>836.75045299999999</v>
      </c>
      <c r="K40" s="43">
        <v>357.813489</v>
      </c>
      <c r="L40" s="57">
        <f t="shared" si="19"/>
        <v>4.5712841839378218</v>
      </c>
    </row>
    <row r="41" spans="1:12" s="22" customFormat="1" ht="15" customHeight="1" x14ac:dyDescent="0.25">
      <c r="A41" s="123"/>
      <c r="B41" s="41" t="s">
        <v>136</v>
      </c>
      <c r="C41" s="43">
        <v>263.97671600000001</v>
      </c>
      <c r="D41" s="43">
        <v>202.973196</v>
      </c>
      <c r="E41" s="43">
        <v>253.15335299999995</v>
      </c>
      <c r="F41" s="57">
        <f t="shared" si="16"/>
        <v>3.2341875146012957</v>
      </c>
      <c r="G41" s="58">
        <f t="shared" si="17"/>
        <v>-10.823363000000057</v>
      </c>
      <c r="H41" s="59">
        <f t="shared" si="18"/>
        <v>-4.1001203303097604</v>
      </c>
      <c r="I41" s="59"/>
      <c r="J41" s="43">
        <v>263.97671600000001</v>
      </c>
      <c r="K41" s="43">
        <v>253.15335299999995</v>
      </c>
      <c r="L41" s="57">
        <f t="shared" si="19"/>
        <v>3.2341875146012957</v>
      </c>
    </row>
    <row r="42" spans="1:12" s="22" customFormat="1" ht="15" customHeight="1" x14ac:dyDescent="0.25">
      <c r="A42" s="123"/>
      <c r="B42" s="41" t="s">
        <v>80</v>
      </c>
      <c r="C42" s="43">
        <v>24.899598000000001</v>
      </c>
      <c r="D42" s="43">
        <v>45.474245999999994</v>
      </c>
      <c r="E42" s="43">
        <v>30.075823</v>
      </c>
      <c r="F42" s="57">
        <f t="shared" si="16"/>
        <v>0.38423686704224103</v>
      </c>
      <c r="G42" s="58">
        <f t="shared" si="17"/>
        <v>5.1762249999999987</v>
      </c>
      <c r="H42" s="59">
        <f>(G42/C42)*100</f>
        <v>20.78838782859064</v>
      </c>
      <c r="I42" s="59"/>
      <c r="J42" s="43">
        <v>24.899598000000001</v>
      </c>
      <c r="K42" s="43">
        <v>30.075823</v>
      </c>
      <c r="L42" s="57">
        <f t="shared" si="19"/>
        <v>0.38423686704224103</v>
      </c>
    </row>
    <row r="43" spans="1:12" s="22" customFormat="1" ht="15" customHeight="1" x14ac:dyDescent="0.25">
      <c r="A43" s="123"/>
      <c r="B43" s="41" t="s">
        <v>172</v>
      </c>
      <c r="C43" s="43">
        <v>0</v>
      </c>
      <c r="D43" s="43">
        <v>0</v>
      </c>
      <c r="E43" s="43">
        <v>0</v>
      </c>
      <c r="F43" s="57">
        <f t="shared" si="16"/>
        <v>0</v>
      </c>
      <c r="G43" s="58">
        <f t="shared" si="17"/>
        <v>0</v>
      </c>
      <c r="H43" s="59" t="e">
        <f>(G43/C43)*100</f>
        <v>#DIV/0!</v>
      </c>
      <c r="I43" s="59"/>
      <c r="J43" s="43">
        <v>0</v>
      </c>
      <c r="K43" s="43">
        <v>0</v>
      </c>
      <c r="L43" s="57">
        <f t="shared" si="19"/>
        <v>0</v>
      </c>
    </row>
    <row r="44" spans="1:12" s="78" customFormat="1" ht="15" customHeight="1" x14ac:dyDescent="0.25">
      <c r="A44" s="123"/>
      <c r="B44" s="41" t="s">
        <v>78</v>
      </c>
      <c r="C44" s="43">
        <v>1970.123658</v>
      </c>
      <c r="D44" s="43">
        <v>1706.2431489999999</v>
      </c>
      <c r="E44" s="43">
        <v>1526.583196</v>
      </c>
      <c r="F44" s="57">
        <f t="shared" si="16"/>
        <v>19.503025553461047</v>
      </c>
      <c r="G44" s="58">
        <f t="shared" si="17"/>
        <v>-443.54046199999993</v>
      </c>
      <c r="H44" s="59">
        <f t="shared" si="18"/>
        <v>-22.513331089595997</v>
      </c>
      <c r="I44" s="59"/>
      <c r="J44" s="43">
        <v>1970.123658</v>
      </c>
      <c r="K44" s="43">
        <v>1526.583196</v>
      </c>
      <c r="L44" s="57">
        <f t="shared" si="19"/>
        <v>19.503025553461047</v>
      </c>
    </row>
    <row r="45" spans="1:12" s="22" customFormat="1" ht="6" customHeight="1" x14ac:dyDescent="0.25">
      <c r="A45" s="123"/>
      <c r="B45" s="41"/>
      <c r="C45" s="109"/>
      <c r="D45" s="109"/>
      <c r="E45" s="109"/>
      <c r="F45" s="57"/>
      <c r="G45" s="58"/>
      <c r="H45" s="59"/>
      <c r="I45" s="59"/>
      <c r="J45" s="43"/>
      <c r="K45" s="43"/>
      <c r="L45" s="57"/>
    </row>
    <row r="46" spans="1:12" s="23" customFormat="1" ht="15" customHeight="1" x14ac:dyDescent="0.25">
      <c r="A46" s="60" t="s">
        <v>55</v>
      </c>
      <c r="B46" s="61"/>
      <c r="C46" s="136">
        <v>1962.1311260000004</v>
      </c>
      <c r="D46" s="136">
        <v>1792.6018489999997</v>
      </c>
      <c r="E46" s="136">
        <v>1510.7561559999999</v>
      </c>
      <c r="F46" s="137">
        <f>E46/$E$5*100</f>
        <v>1.2678683938083153</v>
      </c>
      <c r="G46" s="138">
        <f>E46-C46</f>
        <v>-451.37497000000053</v>
      </c>
      <c r="H46" s="139">
        <f>(G46/C46)*100</f>
        <v>-23.004322393079473</v>
      </c>
      <c r="I46" s="139"/>
      <c r="J46" s="136">
        <v>1962.1311260000004</v>
      </c>
      <c r="K46" s="136">
        <v>1510.7561559999999</v>
      </c>
      <c r="L46" s="62">
        <f>K46/$K$5*100</f>
        <v>1.2678683938083153</v>
      </c>
    </row>
    <row r="49" spans="3:11" x14ac:dyDescent="0.3">
      <c r="C49" s="143"/>
      <c r="D49" s="143"/>
      <c r="E49" s="143"/>
    </row>
    <row r="50" spans="3:11" x14ac:dyDescent="0.3">
      <c r="C50" s="143"/>
      <c r="D50" s="143"/>
      <c r="E50" s="143"/>
      <c r="J50" s="143"/>
      <c r="K50" s="143"/>
    </row>
  </sheetData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41"/>
  <sheetViews>
    <sheetView view="pageBreakPreview" zoomScaleNormal="100" zoomScaleSheetLayoutView="100" workbookViewId="0">
      <pane xSplit="2" ySplit="4" topLeftCell="C5" activePane="bottomRight" state="frozen"/>
      <selection activeCell="N52" sqref="N52"/>
      <selection pane="topRight" activeCell="N52" sqref="N52"/>
      <selection pane="bottomLeft" activeCell="N52" sqref="N52"/>
      <selection pane="bottomRight" activeCell="S14" sqref="S14"/>
    </sheetView>
  </sheetViews>
  <sheetFormatPr defaultColWidth="9.109375" defaultRowHeight="13.8" x14ac:dyDescent="0.3"/>
  <cols>
    <col min="1" max="1" width="1.44140625" style="21" customWidth="1"/>
    <col min="2" max="2" width="54.88671875" style="21" customWidth="1"/>
    <col min="3" max="5" width="10.33203125" style="21" bestFit="1" customWidth="1"/>
    <col min="6" max="6" width="6.5546875" style="21" bestFit="1" customWidth="1"/>
    <col min="7" max="7" width="11.88671875" style="21" customWidth="1"/>
    <col min="8" max="8" width="8.109375" style="21" bestFit="1" customWidth="1"/>
    <col min="9" max="9" width="0.88671875" style="21" customWidth="1"/>
    <col min="10" max="10" width="11" style="21" bestFit="1" customWidth="1"/>
    <col min="11" max="11" width="10" style="21" bestFit="1" customWidth="1"/>
    <col min="12" max="12" width="8.33203125" style="21" customWidth="1"/>
    <col min="13" max="25" width="9.109375" style="140"/>
    <col min="26" max="16384" width="9.109375" style="21"/>
  </cols>
  <sheetData>
    <row r="1" spans="1:25" x14ac:dyDescent="0.3">
      <c r="A1" s="94" t="s">
        <v>131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25" x14ac:dyDescent="0.3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25" s="1" customFormat="1" ht="12" x14ac:dyDescent="0.25">
      <c r="A3" s="27"/>
      <c r="B3" s="13"/>
      <c r="C3" s="148" t="s">
        <v>122</v>
      </c>
      <c r="D3" s="148"/>
      <c r="E3" s="148"/>
      <c r="F3" s="13"/>
      <c r="G3" s="149" t="s">
        <v>106</v>
      </c>
      <c r="H3" s="149"/>
      <c r="I3" s="14"/>
      <c r="J3" s="148" t="s">
        <v>122</v>
      </c>
      <c r="K3" s="148"/>
      <c r="L3" s="148"/>
    </row>
    <row r="4" spans="1:25" s="22" customFormat="1" ht="24" x14ac:dyDescent="0.25">
      <c r="A4" s="28"/>
      <c r="B4" s="28" t="s">
        <v>81</v>
      </c>
      <c r="C4" s="17" t="s">
        <v>179</v>
      </c>
      <c r="D4" s="17" t="s">
        <v>176</v>
      </c>
      <c r="E4" s="17" t="s">
        <v>180</v>
      </c>
      <c r="F4" s="18" t="s">
        <v>116</v>
      </c>
      <c r="G4" s="17" t="s">
        <v>123</v>
      </c>
      <c r="H4" s="17" t="s">
        <v>2</v>
      </c>
      <c r="I4" s="20"/>
      <c r="J4" s="17" t="s">
        <v>181</v>
      </c>
      <c r="K4" s="17" t="s">
        <v>182</v>
      </c>
      <c r="L4" s="18" t="s">
        <v>116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22" customFormat="1" ht="15" customHeight="1" x14ac:dyDescent="0.25">
      <c r="A5" s="89" t="s">
        <v>109</v>
      </c>
      <c r="B5" s="82"/>
      <c r="C5" s="90">
        <v>112237.96899999998</v>
      </c>
      <c r="D5" s="90">
        <v>119342.14599800002</v>
      </c>
      <c r="E5" s="90">
        <v>119157.174623</v>
      </c>
      <c r="F5" s="91">
        <f>E5/E$5*100</f>
        <v>100</v>
      </c>
      <c r="G5" s="91">
        <f t="shared" ref="G5" si="0">E5-C5</f>
        <v>6919.2056230000162</v>
      </c>
      <c r="H5" s="91">
        <f t="shared" ref="H5" si="1">G5/C5*100</f>
        <v>6.1647637467495668</v>
      </c>
      <c r="I5" s="92"/>
      <c r="J5" s="90">
        <v>112237.96899999998</v>
      </c>
      <c r="K5" s="90">
        <v>119157.174623</v>
      </c>
      <c r="L5" s="90">
        <f>K5/K$5*100</f>
        <v>100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22" customFormat="1" ht="6" customHeight="1" x14ac:dyDescent="0.25">
      <c r="A6" s="124"/>
      <c r="B6" s="124"/>
      <c r="C6" s="114"/>
      <c r="D6" s="114"/>
      <c r="E6" s="114"/>
      <c r="F6" s="115"/>
      <c r="G6" s="114"/>
      <c r="H6" s="114"/>
      <c r="I6" s="117"/>
      <c r="J6" s="114"/>
      <c r="K6" s="114"/>
      <c r="L6" s="11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22" customFormat="1" ht="15" customHeight="1" x14ac:dyDescent="0.25">
      <c r="A7" s="36" t="s">
        <v>115</v>
      </c>
      <c r="B7" s="38"/>
      <c r="C7" s="38">
        <f>SUM(C8:C9)</f>
        <v>13687.771866999999</v>
      </c>
      <c r="D7" s="38">
        <f t="shared" ref="D7:E7" si="2">SUM(D8:D9)</f>
        <v>17360.372490000002</v>
      </c>
      <c r="E7" s="38">
        <f t="shared" si="2"/>
        <v>19966.851783999999</v>
      </c>
      <c r="F7" s="39">
        <f>E7/E$5*100</f>
        <v>16.756734831262062</v>
      </c>
      <c r="G7" s="40">
        <f>E7-C7</f>
        <v>6279.0799169999991</v>
      </c>
      <c r="H7" s="40">
        <f>G7/C7*100</f>
        <v>45.873645309199688</v>
      </c>
      <c r="I7" s="40">
        <v>91343.749976999999</v>
      </c>
      <c r="J7" s="38">
        <f t="shared" ref="J7" si="3">SUM(J8:J9)</f>
        <v>13687.771866999999</v>
      </c>
      <c r="K7" s="38">
        <f t="shared" ref="K7" si="4">SUM(K8:K9)</f>
        <v>19966.851783999999</v>
      </c>
      <c r="L7" s="39">
        <f>K7/K$5*100</f>
        <v>16.756734831262062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22" customFormat="1" ht="15" customHeight="1" x14ac:dyDescent="0.25">
      <c r="A8" s="41"/>
      <c r="B8" s="42" t="s">
        <v>83</v>
      </c>
      <c r="C8" s="43">
        <v>12770.668917999999</v>
      </c>
      <c r="D8" s="43">
        <v>15596.608597</v>
      </c>
      <c r="E8" s="43">
        <v>18376.374662999999</v>
      </c>
      <c r="F8" s="44">
        <f>E8/E$5*100</f>
        <v>15.421962396423714</v>
      </c>
      <c r="G8" s="45">
        <f>E8-C8</f>
        <v>5605.7057449999993</v>
      </c>
      <c r="H8" s="45">
        <f t="shared" ref="H8:H37" si="5">G8/C8*100</f>
        <v>43.895161490709938</v>
      </c>
      <c r="I8" s="45">
        <v>-610.72689200000002</v>
      </c>
      <c r="J8" s="43">
        <v>12770.668917999999</v>
      </c>
      <c r="K8" s="43">
        <v>18376.374662999999</v>
      </c>
      <c r="L8" s="44">
        <f>K8/K$5*100</f>
        <v>15.421962396423714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s="22" customFormat="1" ht="15" customHeight="1" x14ac:dyDescent="0.25">
      <c r="A9" s="41"/>
      <c r="B9" s="42" t="s">
        <v>84</v>
      </c>
      <c r="C9" s="43">
        <v>917.10294899999997</v>
      </c>
      <c r="D9" s="43">
        <v>1763.7638930000001</v>
      </c>
      <c r="E9" s="43">
        <v>1590.4771209999999</v>
      </c>
      <c r="F9" s="44">
        <f>E9/E$5*100</f>
        <v>1.3347724348383485</v>
      </c>
      <c r="G9" s="45">
        <f t="shared" ref="G9:G37" si="6">E9-C9</f>
        <v>673.37417199999993</v>
      </c>
      <c r="H9" s="45">
        <f t="shared" si="5"/>
        <v>73.424054816772809</v>
      </c>
      <c r="I9" s="45">
        <v>90733.023084999993</v>
      </c>
      <c r="J9" s="43">
        <v>917.10294899999997</v>
      </c>
      <c r="K9" s="43">
        <v>1590.4771209999999</v>
      </c>
      <c r="L9" s="58">
        <f>K9/K$5*100</f>
        <v>1.3347724348383485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22" customFormat="1" ht="8.1" customHeight="1" x14ac:dyDescent="0.25">
      <c r="A10" s="41"/>
      <c r="B10" s="42"/>
      <c r="C10" s="74"/>
      <c r="D10" s="74"/>
      <c r="E10" s="74"/>
      <c r="F10" s="58"/>
      <c r="G10" s="45"/>
      <c r="H10" s="45"/>
      <c r="I10" s="45"/>
      <c r="J10" s="46"/>
      <c r="K10" s="75"/>
      <c r="L10" s="58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22" customFormat="1" ht="15" customHeight="1" x14ac:dyDescent="0.25">
      <c r="A11" s="36" t="s">
        <v>114</v>
      </c>
      <c r="B11" s="37"/>
      <c r="C11" s="38">
        <f>SUM(C12:C17)</f>
        <v>10329.393167999999</v>
      </c>
      <c r="D11" s="38">
        <f t="shared" ref="D11:E11" si="7">SUM(D12:D17)</f>
        <v>10264.760473</v>
      </c>
      <c r="E11" s="38">
        <f t="shared" si="7"/>
        <v>10056.784813000002</v>
      </c>
      <c r="F11" s="39">
        <f>E11/E$5*100</f>
        <v>8.4399322531929339</v>
      </c>
      <c r="G11" s="40">
        <f t="shared" si="6"/>
        <v>-272.60835499999666</v>
      </c>
      <c r="H11" s="40">
        <f t="shared" si="5"/>
        <v>-2.6391516961957189</v>
      </c>
      <c r="I11" s="40"/>
      <c r="J11" s="38">
        <f t="shared" ref="J11" si="8">SUM(J12:J17)</f>
        <v>10329.393167999999</v>
      </c>
      <c r="K11" s="38">
        <f t="shared" ref="K11" si="9">SUM(K12:K17)</f>
        <v>10056.784813000002</v>
      </c>
      <c r="L11" s="39">
        <f>K11/K$5*100</f>
        <v>8.4399322531929339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s="22" customFormat="1" ht="15" customHeight="1" x14ac:dyDescent="0.25">
      <c r="A12" s="41"/>
      <c r="B12" s="42" t="s">
        <v>85</v>
      </c>
      <c r="C12" s="43">
        <v>1402.6303809999999</v>
      </c>
      <c r="D12" s="43">
        <v>1445.2607370000001</v>
      </c>
      <c r="E12" s="43">
        <v>1401.4933209999999</v>
      </c>
      <c r="F12" s="44">
        <f>E12/E$5*100</f>
        <v>1.1761719975605065</v>
      </c>
      <c r="G12" s="45">
        <f t="shared" si="6"/>
        <v>-1.1370600000000195</v>
      </c>
      <c r="H12" s="45">
        <f t="shared" si="5"/>
        <v>-8.1066260605973536E-2</v>
      </c>
      <c r="I12" s="45"/>
      <c r="J12" s="43">
        <v>1402.6303809999999</v>
      </c>
      <c r="K12" s="43">
        <v>1401.4933209999999</v>
      </c>
      <c r="L12" s="44">
        <f>K12/K$5*100</f>
        <v>1.1761719975605065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22" customFormat="1" ht="15" customHeight="1" x14ac:dyDescent="0.25">
      <c r="A13" s="41"/>
      <c r="B13" s="41" t="s">
        <v>86</v>
      </c>
      <c r="C13" s="43">
        <v>1612.098164</v>
      </c>
      <c r="D13" s="43">
        <v>1549.2988210000001</v>
      </c>
      <c r="E13" s="43">
        <v>1618.4670140000001</v>
      </c>
      <c r="F13" s="44">
        <f t="shared" ref="F13:F16" si="10">E13/E$5*100</f>
        <v>1.3582623279887671</v>
      </c>
      <c r="G13" s="45">
        <f t="shared" si="6"/>
        <v>6.3688500000000658</v>
      </c>
      <c r="H13" s="45">
        <f t="shared" si="5"/>
        <v>0.39506589252588881</v>
      </c>
      <c r="I13" s="45"/>
      <c r="J13" s="43">
        <v>1612.098164</v>
      </c>
      <c r="K13" s="43">
        <v>1618.4670140000001</v>
      </c>
      <c r="L13" s="44">
        <f t="shared" ref="L13:L17" si="11">K13/K$5*100</f>
        <v>1.3582623279887671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22" customFormat="1" ht="15" customHeight="1" x14ac:dyDescent="0.25">
      <c r="A14" s="41"/>
      <c r="B14" s="41" t="s">
        <v>87</v>
      </c>
      <c r="C14" s="43">
        <v>3075.6043570000002</v>
      </c>
      <c r="D14" s="43">
        <v>3216.6167180000002</v>
      </c>
      <c r="E14" s="43">
        <v>3195.0723990000001</v>
      </c>
      <c r="F14" s="44">
        <f t="shared" si="10"/>
        <v>2.6813932179147857</v>
      </c>
      <c r="G14" s="45">
        <f t="shared" si="6"/>
        <v>119.46804199999997</v>
      </c>
      <c r="H14" s="45">
        <f t="shared" si="5"/>
        <v>3.8843761463692048</v>
      </c>
      <c r="I14" s="45"/>
      <c r="J14" s="43">
        <v>3075.6043570000002</v>
      </c>
      <c r="K14" s="43">
        <v>3195.0723990000001</v>
      </c>
      <c r="L14" s="44">
        <f t="shared" si="11"/>
        <v>2.6813932179147857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22" customFormat="1" ht="15" customHeight="1" x14ac:dyDescent="0.25">
      <c r="A15" s="41"/>
      <c r="B15" s="42" t="s">
        <v>88</v>
      </c>
      <c r="C15" s="43">
        <v>2053.180899</v>
      </c>
      <c r="D15" s="43">
        <v>2031.5089949999999</v>
      </c>
      <c r="E15" s="43">
        <v>1840.2664540000001</v>
      </c>
      <c r="F15" s="44">
        <f t="shared" si="10"/>
        <v>1.5444025589079278</v>
      </c>
      <c r="G15" s="45">
        <f t="shared" si="6"/>
        <v>-212.91444499999989</v>
      </c>
      <c r="H15" s="45">
        <f t="shared" si="5"/>
        <v>-10.369979825143497</v>
      </c>
      <c r="I15" s="45"/>
      <c r="J15" s="43">
        <v>2053.180899</v>
      </c>
      <c r="K15" s="43">
        <v>1840.2664540000001</v>
      </c>
      <c r="L15" s="44">
        <f t="shared" si="11"/>
        <v>1.5444025589079278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22" customFormat="1" ht="15" customHeight="1" x14ac:dyDescent="0.25">
      <c r="A16" s="41"/>
      <c r="B16" s="42" t="s">
        <v>89</v>
      </c>
      <c r="C16" s="43">
        <v>2064.7951499999999</v>
      </c>
      <c r="D16" s="43">
        <v>1860.1640910000001</v>
      </c>
      <c r="E16" s="43">
        <v>1872.3163709999999</v>
      </c>
      <c r="F16" s="44">
        <f t="shared" si="10"/>
        <v>1.5712997366073844</v>
      </c>
      <c r="G16" s="45">
        <f t="shared" si="6"/>
        <v>-192.47877900000003</v>
      </c>
      <c r="H16" s="45">
        <f t="shared" si="5"/>
        <v>-9.3219309915562345</v>
      </c>
      <c r="I16" s="45"/>
      <c r="J16" s="43">
        <v>2064.7951499999999</v>
      </c>
      <c r="K16" s="43">
        <v>1872.3163709999999</v>
      </c>
      <c r="L16" s="44">
        <f t="shared" si="11"/>
        <v>1.5712997366073844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22" customFormat="1" ht="15" customHeight="1" x14ac:dyDescent="0.25">
      <c r="A17" s="41"/>
      <c r="B17" s="42" t="s">
        <v>90</v>
      </c>
      <c r="C17" s="43">
        <v>121.084217</v>
      </c>
      <c r="D17" s="43">
        <v>161.91111100000001</v>
      </c>
      <c r="E17" s="43">
        <v>129.169254</v>
      </c>
      <c r="F17" s="44">
        <f>E17/E$5*100</f>
        <v>0.10840241421356045</v>
      </c>
      <c r="G17" s="45">
        <f t="shared" ref="G17" si="12">E17-C17</f>
        <v>8.0850369999999998</v>
      </c>
      <c r="H17" s="45">
        <f t="shared" ref="H17" si="13">G17/C17*100</f>
        <v>6.6772013729914939</v>
      </c>
      <c r="I17" s="45">
        <v>26.627193808311965</v>
      </c>
      <c r="J17" s="43">
        <v>121.084217</v>
      </c>
      <c r="K17" s="43">
        <v>129.169254</v>
      </c>
      <c r="L17" s="44">
        <f t="shared" si="11"/>
        <v>0.10840241421356045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22" customFormat="1" ht="8.1" customHeight="1" x14ac:dyDescent="0.25">
      <c r="A18" s="41"/>
      <c r="B18" s="42"/>
      <c r="C18" s="109"/>
      <c r="D18" s="109"/>
      <c r="E18" s="109"/>
      <c r="F18" s="44"/>
      <c r="G18" s="45"/>
      <c r="H18" s="45"/>
      <c r="I18" s="45"/>
      <c r="J18" s="46"/>
      <c r="K18" s="46"/>
      <c r="L18" s="4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22" customFormat="1" ht="15" customHeight="1" x14ac:dyDescent="0.25">
      <c r="A19" s="36" t="s">
        <v>113</v>
      </c>
      <c r="B19" s="37"/>
      <c r="C19" s="38">
        <f>SUM(C20:C21)</f>
        <v>1465.60582</v>
      </c>
      <c r="D19" s="38">
        <f t="shared" ref="D19:E19" si="14">SUM(D20:D21)</f>
        <v>2075.172345</v>
      </c>
      <c r="E19" s="38">
        <f t="shared" si="14"/>
        <v>2702.4775099999997</v>
      </c>
      <c r="F19" s="40">
        <f>E19/E$5*100</f>
        <v>2.267993948791029</v>
      </c>
      <c r="G19" s="40">
        <f t="shared" si="6"/>
        <v>1236.8716899999997</v>
      </c>
      <c r="H19" s="40">
        <f t="shared" si="5"/>
        <v>84.393202668914057</v>
      </c>
      <c r="I19" s="40"/>
      <c r="J19" s="38">
        <f t="shared" ref="J19" si="15">SUM(J20:J21)</f>
        <v>1465.60582</v>
      </c>
      <c r="K19" s="38">
        <f t="shared" ref="K19" si="16">SUM(K20:K21)</f>
        <v>2702.4775099999997</v>
      </c>
      <c r="L19" s="39">
        <f>K19/K$5*100</f>
        <v>2.267993948791029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22" customFormat="1" ht="15" customHeight="1" x14ac:dyDescent="0.25">
      <c r="A20" s="41"/>
      <c r="B20" s="42" t="s">
        <v>91</v>
      </c>
      <c r="C20" s="43">
        <v>976.07131800000002</v>
      </c>
      <c r="D20" s="43">
        <v>1607.3302450000001</v>
      </c>
      <c r="E20" s="43">
        <v>2304.5073259999999</v>
      </c>
      <c r="F20" s="44">
        <f>E20/E$5*100</f>
        <v>1.9340063519391122</v>
      </c>
      <c r="G20" s="45">
        <f t="shared" si="6"/>
        <v>1328.4360079999999</v>
      </c>
      <c r="H20" s="45">
        <f>G20/C20*100</f>
        <v>136.10030163799976</v>
      </c>
      <c r="I20" s="45">
        <f t="shared" ref="I20" si="17">H20/D20*100</f>
        <v>8.4674759316807204</v>
      </c>
      <c r="J20" s="43">
        <v>976.07131800000002</v>
      </c>
      <c r="K20" s="43">
        <v>2304.5073259999999</v>
      </c>
      <c r="L20" s="44">
        <f>K20/K$5*100</f>
        <v>1.9340063519391122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s="22" customFormat="1" ht="15" customHeight="1" x14ac:dyDescent="0.25">
      <c r="A21" s="41"/>
      <c r="B21" s="42" t="s">
        <v>92</v>
      </c>
      <c r="C21" s="43">
        <v>489.53450199999997</v>
      </c>
      <c r="D21" s="43">
        <v>467.84210000000002</v>
      </c>
      <c r="E21" s="43">
        <v>397.97018400000002</v>
      </c>
      <c r="F21" s="44">
        <f t="shared" ref="F21" si="18">E21/E$5*100</f>
        <v>0.33398759685191703</v>
      </c>
      <c r="G21" s="45">
        <f t="shared" si="6"/>
        <v>-91.564317999999957</v>
      </c>
      <c r="H21" s="45">
        <f t="shared" si="5"/>
        <v>-18.704364580210932</v>
      </c>
      <c r="I21" s="45"/>
      <c r="J21" s="43">
        <v>489.53450199999997</v>
      </c>
      <c r="K21" s="43">
        <v>397.97018400000002</v>
      </c>
      <c r="L21" s="44">
        <f>K21/K$5*100</f>
        <v>0.33398759685191703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22" customFormat="1" ht="8.1" customHeight="1" x14ac:dyDescent="0.25">
      <c r="A22" s="41"/>
      <c r="B22" s="42"/>
      <c r="C22" s="43"/>
      <c r="D22" s="43"/>
      <c r="E22" s="44"/>
      <c r="F22" s="43"/>
      <c r="G22" s="45"/>
      <c r="H22" s="45"/>
      <c r="I22" s="45"/>
      <c r="J22" s="46"/>
      <c r="K22" s="46"/>
      <c r="L22" s="4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s="22" customFormat="1" ht="15" customHeight="1" x14ac:dyDescent="0.25">
      <c r="A23" s="36" t="s">
        <v>82</v>
      </c>
      <c r="B23" s="38"/>
      <c r="C23" s="134">
        <v>278.86239999999998</v>
      </c>
      <c r="D23" s="134">
        <v>415.66192699999999</v>
      </c>
      <c r="E23" s="134">
        <v>414.67486100000002</v>
      </c>
      <c r="F23" s="141">
        <f>E23/E$5*100</f>
        <v>0.34800662428593576</v>
      </c>
      <c r="G23" s="142">
        <f t="shared" si="6"/>
        <v>135.81246100000004</v>
      </c>
      <c r="H23" s="142">
        <f t="shared" si="5"/>
        <v>48.702320929605442</v>
      </c>
      <c r="I23" s="142"/>
      <c r="J23" s="134">
        <v>278.86239999999998</v>
      </c>
      <c r="K23" s="134">
        <v>414.67486100000002</v>
      </c>
      <c r="L23" s="39">
        <f>K23/K$5*100</f>
        <v>0.34800662428593576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s="22" customFormat="1" ht="8.1" customHeight="1" x14ac:dyDescent="0.25">
      <c r="A24" s="129"/>
      <c r="B24" s="130"/>
      <c r="C24" s="130"/>
      <c r="D24" s="130"/>
      <c r="E24" s="130"/>
      <c r="F24" s="131"/>
      <c r="G24" s="132"/>
      <c r="H24" s="132"/>
      <c r="I24" s="132"/>
      <c r="J24" s="133"/>
      <c r="K24" s="133"/>
      <c r="L24" s="13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s="22" customFormat="1" ht="15" customHeight="1" x14ac:dyDescent="0.25">
      <c r="A25" s="36" t="s">
        <v>112</v>
      </c>
      <c r="B25" s="38"/>
      <c r="C25" s="38">
        <f>SUM(C26:C33)</f>
        <v>58770.681153999998</v>
      </c>
      <c r="D25" s="38">
        <f t="shared" ref="D25:E25" si="19">SUM(D26:D33)</f>
        <v>60950.614506000013</v>
      </c>
      <c r="E25" s="38">
        <f t="shared" si="19"/>
        <v>60711.366533</v>
      </c>
      <c r="F25" s="39">
        <f>E25/E$5*100</f>
        <v>50.950659685481789</v>
      </c>
      <c r="G25" s="40">
        <f t="shared" si="6"/>
        <v>1940.6853790000023</v>
      </c>
      <c r="H25" s="40">
        <f t="shared" si="5"/>
        <v>3.3021318468552696</v>
      </c>
      <c r="I25" s="40"/>
      <c r="J25" s="38">
        <f t="shared" ref="J25" si="20">SUM(J26:J33)</f>
        <v>58770.681153999998</v>
      </c>
      <c r="K25" s="38">
        <f t="shared" ref="K25" si="21">SUM(K26:K33)</f>
        <v>60711.366533</v>
      </c>
      <c r="L25" s="39">
        <f>K25/K$5*100</f>
        <v>50.950659685481789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s="22" customFormat="1" ht="15" customHeight="1" x14ac:dyDescent="0.25">
      <c r="A26" s="41"/>
      <c r="B26" s="42" t="s">
        <v>93</v>
      </c>
      <c r="C26" s="43">
        <v>1614.5052470000001</v>
      </c>
      <c r="D26" s="43">
        <v>1575.8341479999999</v>
      </c>
      <c r="E26" s="43">
        <v>2253.9273880000001</v>
      </c>
      <c r="F26" s="44">
        <f>E26/E$5*100</f>
        <v>1.8915582675832778</v>
      </c>
      <c r="G26" s="45">
        <f t="shared" si="6"/>
        <v>639.42214100000001</v>
      </c>
      <c r="H26" s="45">
        <f t="shared" si="5"/>
        <v>39.604835115162686</v>
      </c>
      <c r="I26" s="45"/>
      <c r="J26" s="43">
        <v>1614.5052470000001</v>
      </c>
      <c r="K26" s="43">
        <v>2253.9273880000001</v>
      </c>
      <c r="L26" s="44">
        <f>K26/K$5*100</f>
        <v>1.8915582675832778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s="22" customFormat="1" ht="15" customHeight="1" x14ac:dyDescent="0.25">
      <c r="A27" s="41"/>
      <c r="B27" s="42" t="s">
        <v>94</v>
      </c>
      <c r="C27" s="43">
        <v>1608.111981</v>
      </c>
      <c r="D27" s="43">
        <v>1465.0644580000001</v>
      </c>
      <c r="E27" s="43">
        <v>1378.3836409999999</v>
      </c>
      <c r="F27" s="44">
        <f t="shared" ref="F27:F33" si="22">E27/E$5*100</f>
        <v>1.1567777142761666</v>
      </c>
      <c r="G27" s="45">
        <f t="shared" si="6"/>
        <v>-229.72834000000012</v>
      </c>
      <c r="H27" s="45">
        <f t="shared" si="5"/>
        <v>-14.285593460795198</v>
      </c>
      <c r="I27" s="45"/>
      <c r="J27" s="43">
        <v>1608.111981</v>
      </c>
      <c r="K27" s="43">
        <v>1378.3836409999999</v>
      </c>
      <c r="L27" s="44">
        <f t="shared" ref="L27:L33" si="23">K27/K$5*100</f>
        <v>1.1567777142761666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s="22" customFormat="1" ht="15" customHeight="1" x14ac:dyDescent="0.25">
      <c r="A28" s="41"/>
      <c r="B28" s="42" t="s">
        <v>95</v>
      </c>
      <c r="C28" s="43">
        <v>6356.3901910000004</v>
      </c>
      <c r="D28" s="43">
        <v>5886.2743659999996</v>
      </c>
      <c r="E28" s="43">
        <v>5254.8764460000002</v>
      </c>
      <c r="F28" s="44">
        <f t="shared" si="22"/>
        <v>4.4100378031166336</v>
      </c>
      <c r="G28" s="45">
        <f t="shared" si="6"/>
        <v>-1101.5137450000002</v>
      </c>
      <c r="H28" s="45">
        <f t="shared" si="5"/>
        <v>-17.329234233600562</v>
      </c>
      <c r="I28" s="45"/>
      <c r="J28" s="43">
        <v>6356.3901910000004</v>
      </c>
      <c r="K28" s="43">
        <v>5254.8764460000002</v>
      </c>
      <c r="L28" s="44">
        <f t="shared" si="23"/>
        <v>4.4100378031166336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s="22" customFormat="1" ht="15" customHeight="1" x14ac:dyDescent="0.25">
      <c r="A29" s="41"/>
      <c r="B29" s="42" t="s">
        <v>96</v>
      </c>
      <c r="C29" s="43">
        <v>1854.3959150000001</v>
      </c>
      <c r="D29" s="43">
        <v>2297.181016</v>
      </c>
      <c r="E29" s="43">
        <v>2846.9462039999999</v>
      </c>
      <c r="F29" s="44">
        <f t="shared" si="22"/>
        <v>2.3892360766419816</v>
      </c>
      <c r="G29" s="45">
        <f t="shared" si="6"/>
        <v>992.55028899999979</v>
      </c>
      <c r="H29" s="45">
        <f t="shared" si="5"/>
        <v>53.524184397267703</v>
      </c>
      <c r="I29" s="45"/>
      <c r="J29" s="43">
        <v>1854.3959150000001</v>
      </c>
      <c r="K29" s="43">
        <v>2846.9462039999999</v>
      </c>
      <c r="L29" s="44">
        <f t="shared" si="23"/>
        <v>2.3892360766419816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s="22" customFormat="1" ht="15" customHeight="1" x14ac:dyDescent="0.25">
      <c r="A30" s="41"/>
      <c r="B30" s="42" t="s">
        <v>97</v>
      </c>
      <c r="C30" s="43">
        <v>3555.1904669999999</v>
      </c>
      <c r="D30" s="43">
        <v>3116.6122519999999</v>
      </c>
      <c r="E30" s="43">
        <v>3619.1200789999998</v>
      </c>
      <c r="F30" s="44">
        <f t="shared" si="22"/>
        <v>3.0372657714069602</v>
      </c>
      <c r="G30" s="45">
        <f t="shared" si="6"/>
        <v>63.929611999999906</v>
      </c>
      <c r="H30" s="45">
        <f t="shared" si="5"/>
        <v>1.798204979266443</v>
      </c>
      <c r="I30" s="45"/>
      <c r="J30" s="43">
        <v>3555.1904669999999</v>
      </c>
      <c r="K30" s="43">
        <v>3619.1200789999998</v>
      </c>
      <c r="L30" s="44">
        <f t="shared" si="23"/>
        <v>3.0372657714069602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s="22" customFormat="1" ht="15" customHeight="1" x14ac:dyDescent="0.25">
      <c r="A31" s="41"/>
      <c r="B31" s="42" t="s">
        <v>98</v>
      </c>
      <c r="C31" s="43">
        <v>24525.794699999999</v>
      </c>
      <c r="D31" s="43">
        <v>21502.993074000002</v>
      </c>
      <c r="E31" s="43">
        <v>20384.888889999998</v>
      </c>
      <c r="F31" s="44">
        <f t="shared" si="22"/>
        <v>17.107563144641112</v>
      </c>
      <c r="G31" s="45">
        <f t="shared" si="6"/>
        <v>-4140.9058100000002</v>
      </c>
      <c r="H31" s="45">
        <f t="shared" si="5"/>
        <v>-16.88388026015728</v>
      </c>
      <c r="I31" s="45"/>
      <c r="J31" s="43">
        <v>24525.794699999999</v>
      </c>
      <c r="K31" s="43">
        <v>20384.888889999998</v>
      </c>
      <c r="L31" s="44">
        <f t="shared" si="23"/>
        <v>17.107563144641112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s="22" customFormat="1" ht="15" customHeight="1" x14ac:dyDescent="0.25">
      <c r="A32" s="41"/>
      <c r="B32" s="42" t="s">
        <v>99</v>
      </c>
      <c r="C32" s="43">
        <v>15381.281499000001</v>
      </c>
      <c r="D32" s="43">
        <v>20642.377745000002</v>
      </c>
      <c r="E32" s="43">
        <v>20936.286904000001</v>
      </c>
      <c r="F32" s="44">
        <f t="shared" si="22"/>
        <v>17.57031162432315</v>
      </c>
      <c r="G32" s="45">
        <f t="shared" si="6"/>
        <v>5555.0054049999999</v>
      </c>
      <c r="H32" s="45">
        <f t="shared" si="5"/>
        <v>36.115361423956472</v>
      </c>
      <c r="I32" s="45"/>
      <c r="J32" s="43">
        <v>15381.281499000001</v>
      </c>
      <c r="K32" s="43">
        <v>20936.286904000001</v>
      </c>
      <c r="L32" s="44">
        <f t="shared" si="23"/>
        <v>17.57031162432315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s="22" customFormat="1" ht="15" customHeight="1" x14ac:dyDescent="0.25">
      <c r="A33" s="41"/>
      <c r="B33" s="42" t="s">
        <v>100</v>
      </c>
      <c r="C33" s="43">
        <v>3875.0111539999998</v>
      </c>
      <c r="D33" s="43">
        <v>4464.2774470000004</v>
      </c>
      <c r="E33" s="43">
        <v>4036.9369809999998</v>
      </c>
      <c r="F33" s="44">
        <f t="shared" si="22"/>
        <v>3.3879092834925113</v>
      </c>
      <c r="G33" s="45">
        <f t="shared" si="6"/>
        <v>161.92582700000003</v>
      </c>
      <c r="H33" s="45">
        <f t="shared" si="5"/>
        <v>4.1787189911144198</v>
      </c>
      <c r="I33" s="45"/>
      <c r="J33" s="43">
        <v>3875.0111539999998</v>
      </c>
      <c r="K33" s="43">
        <v>4036.9369809999998</v>
      </c>
      <c r="L33" s="44">
        <f t="shared" si="23"/>
        <v>3.3879092834925113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s="22" customFormat="1" ht="8.1" customHeight="1" x14ac:dyDescent="0.25">
      <c r="A34" s="41"/>
      <c r="B34" s="42"/>
      <c r="C34" s="43"/>
      <c r="D34" s="43"/>
      <c r="E34" s="43"/>
      <c r="F34" s="44"/>
      <c r="G34" s="45"/>
      <c r="H34" s="45"/>
      <c r="I34" s="45"/>
      <c r="J34" s="43"/>
      <c r="K34" s="43"/>
      <c r="L34" s="4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s="22" customFormat="1" ht="15" customHeight="1" x14ac:dyDescent="0.25">
      <c r="A35" s="36" t="s">
        <v>111</v>
      </c>
      <c r="B35" s="38"/>
      <c r="C35" s="134">
        <v>0</v>
      </c>
      <c r="D35" s="47">
        <v>0</v>
      </c>
      <c r="E35" s="47">
        <v>0</v>
      </c>
      <c r="F35" s="47">
        <f>E35/E$5*100</f>
        <v>0</v>
      </c>
      <c r="G35" s="40">
        <f>E35-C35</f>
        <v>0</v>
      </c>
      <c r="H35" s="47" t="e">
        <f t="shared" si="5"/>
        <v>#DIV/0!</v>
      </c>
      <c r="I35" s="47"/>
      <c r="J35" s="134">
        <v>0</v>
      </c>
      <c r="K35" s="47">
        <v>0</v>
      </c>
      <c r="L35" s="47">
        <f>K35/K$5*100</f>
        <v>0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s="22" customFormat="1" ht="15" customHeight="1" x14ac:dyDescent="0.25">
      <c r="A36" s="48" t="s">
        <v>110</v>
      </c>
      <c r="B36" s="49"/>
      <c r="C36" s="145">
        <f>+C35+C25+C23+C19+C11+C7</f>
        <v>84532.314408999999</v>
      </c>
      <c r="D36" s="50">
        <f>+D35+D25+D23+D19+D11+D7</f>
        <v>91066.581741000002</v>
      </c>
      <c r="E36" s="50">
        <f>+E35+E25+E23+E19+E11+E7</f>
        <v>93852.155501000001</v>
      </c>
      <c r="F36" s="51">
        <f>E36/E$5*100</f>
        <v>78.763327343013756</v>
      </c>
      <c r="G36" s="52">
        <f t="shared" si="6"/>
        <v>9319.8410920000024</v>
      </c>
      <c r="H36" s="52">
        <f t="shared" si="5"/>
        <v>11.025181502670103</v>
      </c>
      <c r="I36" s="52"/>
      <c r="J36" s="50">
        <f>+J35+J25+J23+J19+J11+J7</f>
        <v>84532.314408999999</v>
      </c>
      <c r="K36" s="50">
        <f>+K35+K25+K23+K19+K11+K7</f>
        <v>93852.155501000001</v>
      </c>
      <c r="L36" s="51">
        <f>K36/K$5*100</f>
        <v>78.763327343013756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s="22" customFormat="1" ht="15" customHeight="1" x14ac:dyDescent="0.25">
      <c r="A37" s="48" t="s">
        <v>108</v>
      </c>
      <c r="B37" s="49"/>
      <c r="C37" s="135">
        <v>27705.654590999999</v>
      </c>
      <c r="D37" s="135">
        <v>28275.564257000002</v>
      </c>
      <c r="E37" s="135">
        <v>25305.019122000002</v>
      </c>
      <c r="F37" s="51">
        <f>E37/E$5*100</f>
        <v>21.236672656986251</v>
      </c>
      <c r="G37" s="52">
        <f t="shared" si="6"/>
        <v>-2400.6354689999971</v>
      </c>
      <c r="H37" s="52">
        <f t="shared" si="5"/>
        <v>-8.664785237667072</v>
      </c>
      <c r="I37" s="52"/>
      <c r="J37" s="135">
        <v>27705.654590999999</v>
      </c>
      <c r="K37" s="135">
        <v>25305.019122000002</v>
      </c>
      <c r="L37" s="51">
        <f>K37/K$5*100</f>
        <v>21.236672656986251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s="22" customFormat="1" ht="13.2" x14ac:dyDescent="0.25">
      <c r="C38" s="93"/>
      <c r="D38" s="93"/>
      <c r="E38" s="93"/>
      <c r="K38" s="5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22" customFormat="1" ht="13.2" x14ac:dyDescent="0.25">
      <c r="C39" s="93"/>
      <c r="D39" s="93"/>
      <c r="E39" s="93"/>
      <c r="F39" s="53"/>
      <c r="G39" s="54"/>
      <c r="H39" s="54"/>
      <c r="J39" s="53"/>
      <c r="K39" s="53"/>
      <c r="L39" s="54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22" customFormat="1" ht="13.2" x14ac:dyDescent="0.25">
      <c r="A40" s="23"/>
      <c r="B40" s="23"/>
      <c r="C40" s="55"/>
      <c r="D40" s="55"/>
      <c r="E40" s="55"/>
      <c r="G40" s="53"/>
      <c r="H40" s="53"/>
      <c r="J40" s="55"/>
      <c r="K40" s="5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22" customFormat="1" ht="13.2" x14ac:dyDescent="0.25">
      <c r="C41" s="55"/>
      <c r="D41" s="55"/>
      <c r="E41" s="55"/>
      <c r="J41" s="55"/>
      <c r="K41" s="55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</sheetData>
  <mergeCells count="3">
    <mergeCell ref="C3:E3"/>
    <mergeCell ref="J3:L3"/>
    <mergeCell ref="G3:H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Appendix i</vt:lpstr>
      <vt:lpstr>Appendix ii-iii</vt:lpstr>
      <vt:lpstr>Appendix iv</vt:lpstr>
      <vt:lpstr>Appendix v</vt:lpstr>
      <vt:lpstr>Appendix vi</vt:lpstr>
      <vt:lpstr>'Appendix i'!Print_Area</vt:lpstr>
      <vt:lpstr>'Appendix ii-iii'!Print_Area</vt:lpstr>
      <vt:lpstr>'Appendix iv'!Print_Area</vt:lpstr>
      <vt:lpstr>'Appendix v'!Print_Area</vt:lpstr>
      <vt:lpstr>'Appendix vi'!Print_Area</vt:lpstr>
      <vt:lpstr>'Appendix 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Ainie Hamid</dc:creator>
  <cp:lastModifiedBy>Nurafizah Paumil</cp:lastModifiedBy>
  <cp:lastPrinted>2024-05-13T07:02:46Z</cp:lastPrinted>
  <dcterms:created xsi:type="dcterms:W3CDTF">2020-06-23T08:33:49Z</dcterms:created>
  <dcterms:modified xsi:type="dcterms:W3CDTF">2025-02-13T04:57:27Z</dcterms:modified>
</cp:coreProperties>
</file>