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 2024\APPENDIX\"/>
    </mc:Choice>
  </mc:AlternateContent>
  <xr:revisionPtr revIDLastSave="0" documentId="13_ncr:1_{6A8173D2-25C3-4D49-9B5E-F9B2D265B7CE}" xr6:coauthVersionLast="36" xr6:coauthVersionMax="36" xr10:uidLastSave="{00000000-0000-0000-0000-000000000000}"/>
  <bookViews>
    <workbookView xWindow="-120" yWindow="-120" windowWidth="24240" windowHeight="13140" tabRatio="690" activeTab="4" xr2:uid="{00000000-000D-0000-FFFF-FFFF00000000}"/>
  </bookViews>
  <sheets>
    <sheet name="Appendix i" sheetId="2" r:id="rId1"/>
    <sheet name="Appendix ii-iii" sheetId="7" r:id="rId2"/>
    <sheet name="Appendix iv" sheetId="6" r:id="rId3"/>
    <sheet name="Appendix v" sheetId="8" r:id="rId4"/>
    <sheet name="Appendix vi" sheetId="5" r:id="rId5"/>
  </sheets>
  <definedNames>
    <definedName name="_xlnm._FilterDatabase" localSheetId="2" hidden="1">'Appendix iv'!$M$8:$R$19</definedName>
    <definedName name="_xlnm._FilterDatabase" localSheetId="3" hidden="1">'Appendix v'!$M$38:$R$41</definedName>
    <definedName name="_xlnm.Print_Area" localSheetId="0">'Appendix i'!$A$1:$L$93</definedName>
    <definedName name="_xlnm.Print_Area" localSheetId="1">'Appendix ii-iii'!$A$1:$L$77</definedName>
    <definedName name="_xlnm.Print_Area" localSheetId="2">'Appendix iv'!$A$1:$L$46</definedName>
    <definedName name="_xlnm.Print_Area" localSheetId="3">'Appendix v'!$A$1:$L$46</definedName>
    <definedName name="_xlnm.Print_Area" localSheetId="4">'Appendix vi'!$A$1:$L$37</definedName>
    <definedName name="_xlnm.Print_Titles" localSheetId="0">'Appendix i'!$1:$6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6" l="1"/>
  <c r="D7" i="6"/>
  <c r="E7" i="6"/>
  <c r="H37" i="2" l="1"/>
  <c r="I37" i="2"/>
  <c r="J37" i="2"/>
  <c r="K37" i="2"/>
  <c r="L37" i="2"/>
  <c r="H13" i="2"/>
  <c r="I93" i="2" l="1"/>
  <c r="J93" i="2"/>
  <c r="K93" i="2"/>
  <c r="L93" i="2"/>
  <c r="H93" i="2"/>
  <c r="I92" i="2"/>
  <c r="J92" i="2"/>
  <c r="K92" i="2"/>
  <c r="L92" i="2"/>
  <c r="H92" i="2"/>
  <c r="K7" i="6" l="1"/>
  <c r="J7" i="6"/>
  <c r="I91" i="2" l="1"/>
  <c r="J91" i="2"/>
  <c r="K91" i="2"/>
  <c r="L91" i="2"/>
  <c r="H91" i="2"/>
  <c r="H36" i="2" l="1"/>
  <c r="I90" i="2" l="1"/>
  <c r="J90" i="2"/>
  <c r="K90" i="2"/>
  <c r="L90" i="2"/>
  <c r="H90" i="2"/>
  <c r="F35" i="5" l="1"/>
  <c r="L23" i="5"/>
  <c r="F20" i="5"/>
  <c r="F17" i="5"/>
  <c r="F12" i="5"/>
  <c r="F9" i="5"/>
  <c r="F8" i="5"/>
  <c r="F21" i="5"/>
  <c r="C37" i="6" l="1"/>
  <c r="J28" i="6"/>
  <c r="K28" i="6"/>
  <c r="E28" i="6"/>
  <c r="D28" i="6"/>
  <c r="C28" i="6"/>
  <c r="G28" i="6" l="1"/>
  <c r="I89" i="2"/>
  <c r="J89" i="2"/>
  <c r="K89" i="2"/>
  <c r="L89" i="2"/>
  <c r="H89" i="2"/>
  <c r="I36" i="2"/>
  <c r="J36" i="2"/>
  <c r="K36" i="2"/>
  <c r="L36" i="2"/>
  <c r="D28" i="8" l="1"/>
  <c r="E28" i="8"/>
  <c r="F28" i="8" s="1"/>
  <c r="C28" i="8"/>
  <c r="C7" i="8"/>
  <c r="K37" i="6"/>
  <c r="J37" i="6"/>
  <c r="D37" i="6"/>
  <c r="E37" i="6"/>
  <c r="D7" i="8"/>
  <c r="E7" i="8"/>
  <c r="C37" i="7" l="1"/>
  <c r="C38" i="7" s="1"/>
  <c r="I88" i="2" l="1"/>
  <c r="J88" i="2"/>
  <c r="K88" i="2"/>
  <c r="L88" i="2"/>
  <c r="H88" i="2"/>
  <c r="H87" i="2" l="1"/>
  <c r="I87" i="2"/>
  <c r="J87" i="2"/>
  <c r="K87" i="2"/>
  <c r="L87" i="2"/>
  <c r="L37" i="5" l="1"/>
  <c r="G8" i="5"/>
  <c r="I86" i="2" l="1"/>
  <c r="J86" i="2"/>
  <c r="K86" i="2"/>
  <c r="L86" i="2"/>
  <c r="H86" i="2"/>
  <c r="H35" i="2"/>
  <c r="I35" i="2"/>
  <c r="J35" i="2"/>
  <c r="K35" i="2"/>
  <c r="L35" i="2"/>
  <c r="K25" i="5" l="1"/>
  <c r="J25" i="5"/>
  <c r="D25" i="5"/>
  <c r="E25" i="5"/>
  <c r="C25" i="5"/>
  <c r="K19" i="5"/>
  <c r="J19" i="5"/>
  <c r="D19" i="5"/>
  <c r="E19" i="5"/>
  <c r="C19" i="5"/>
  <c r="K11" i="5"/>
  <c r="J11" i="5"/>
  <c r="D11" i="5"/>
  <c r="E11" i="5"/>
  <c r="C11" i="5"/>
  <c r="K7" i="5"/>
  <c r="J7" i="5"/>
  <c r="D7" i="5"/>
  <c r="E7" i="5"/>
  <c r="C7" i="5"/>
  <c r="J36" i="5" l="1"/>
  <c r="K36" i="5"/>
  <c r="K37" i="8"/>
  <c r="L37" i="8" s="1"/>
  <c r="J37" i="8"/>
  <c r="D37" i="8"/>
  <c r="E37" i="8"/>
  <c r="C37" i="8"/>
  <c r="K28" i="8"/>
  <c r="J28" i="8"/>
  <c r="K7" i="8"/>
  <c r="J7" i="8"/>
  <c r="F39" i="6" l="1"/>
  <c r="F40" i="6"/>
  <c r="F41" i="6"/>
  <c r="F42" i="6"/>
  <c r="F43" i="6"/>
  <c r="F44" i="6"/>
  <c r="F38" i="6"/>
  <c r="F35" i="6"/>
  <c r="K13" i="2" l="1"/>
  <c r="L13" i="2"/>
  <c r="C36" i="5" l="1"/>
  <c r="G8" i="7" l="1"/>
  <c r="H8" i="7" s="1"/>
  <c r="G9" i="7"/>
  <c r="H9" i="7" s="1"/>
  <c r="G10" i="7"/>
  <c r="H10" i="7" s="1"/>
  <c r="G11" i="7"/>
  <c r="H11" i="7" s="1"/>
  <c r="G12" i="7"/>
  <c r="H12" i="7" s="1"/>
  <c r="G13" i="7"/>
  <c r="H13" i="7" s="1"/>
  <c r="G14" i="7"/>
  <c r="H14" i="7" s="1"/>
  <c r="G15" i="7"/>
  <c r="H15" i="7" s="1"/>
  <c r="G16" i="7"/>
  <c r="H16" i="7" s="1"/>
  <c r="G17" i="7"/>
  <c r="H17" i="7" s="1"/>
  <c r="G18" i="7"/>
  <c r="H18" i="7" s="1"/>
  <c r="G19" i="7"/>
  <c r="H19" i="7" s="1"/>
  <c r="G20" i="7"/>
  <c r="H20" i="7" s="1"/>
  <c r="G21" i="7"/>
  <c r="H21" i="7" s="1"/>
  <c r="G22" i="7"/>
  <c r="H22" i="7" s="1"/>
  <c r="G23" i="7"/>
  <c r="H23" i="7" s="1"/>
  <c r="G24" i="7"/>
  <c r="H24" i="7" s="1"/>
  <c r="G25" i="7"/>
  <c r="H25" i="7" s="1"/>
  <c r="G26" i="7"/>
  <c r="H26" i="7" s="1"/>
  <c r="G27" i="7"/>
  <c r="H27" i="7" s="1"/>
  <c r="G28" i="7"/>
  <c r="H28" i="7" s="1"/>
  <c r="G29" i="7"/>
  <c r="H29" i="7" s="1"/>
  <c r="G30" i="7"/>
  <c r="H30" i="7" s="1"/>
  <c r="G31" i="7"/>
  <c r="H31" i="7" s="1"/>
  <c r="G32" i="7"/>
  <c r="H32" i="7" s="1"/>
  <c r="G33" i="7"/>
  <c r="H33" i="7" s="1"/>
  <c r="G34" i="7"/>
  <c r="H34" i="7" s="1"/>
  <c r="G35" i="7"/>
  <c r="H35" i="7" s="1"/>
  <c r="G36" i="7"/>
  <c r="H36" i="7" s="1"/>
  <c r="L85" i="2" l="1"/>
  <c r="K85" i="2"/>
  <c r="J85" i="2"/>
  <c r="I85" i="2"/>
  <c r="H85" i="2"/>
  <c r="I13" i="2" l="1"/>
  <c r="J13" i="2"/>
  <c r="L46" i="6" l="1"/>
  <c r="F46" i="6"/>
  <c r="F46" i="8"/>
  <c r="L46" i="8"/>
  <c r="G38" i="6" l="1"/>
  <c r="H38" i="6" s="1"/>
  <c r="G39" i="6"/>
  <c r="H39" i="6" s="1"/>
  <c r="G40" i="6"/>
  <c r="H40" i="6" s="1"/>
  <c r="G41" i="6"/>
  <c r="H41" i="6" s="1"/>
  <c r="G42" i="6"/>
  <c r="H42" i="6" s="1"/>
  <c r="G43" i="6"/>
  <c r="H43" i="6" s="1"/>
  <c r="G44" i="6"/>
  <c r="H44" i="6" s="1"/>
  <c r="L47" i="7" l="1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70" i="7"/>
  <c r="L71" i="7"/>
  <c r="L72" i="7"/>
  <c r="L73" i="7"/>
  <c r="L74" i="7"/>
  <c r="L75" i="7"/>
  <c r="L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F74" i="7"/>
  <c r="F75" i="7"/>
  <c r="F46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7" i="7"/>
  <c r="L5" i="7"/>
  <c r="F5" i="7"/>
  <c r="F44" i="7"/>
  <c r="L44" i="7"/>
  <c r="G44" i="7"/>
  <c r="I34" i="2" l="1"/>
  <c r="J34" i="2"/>
  <c r="K34" i="2"/>
  <c r="L34" i="2"/>
  <c r="H34" i="2"/>
  <c r="H83" i="2"/>
  <c r="I84" i="2"/>
  <c r="J84" i="2"/>
  <c r="K84" i="2"/>
  <c r="L84" i="2"/>
  <c r="H84" i="2"/>
  <c r="I83" i="2"/>
  <c r="J83" i="2"/>
  <c r="K83" i="2"/>
  <c r="L83" i="2"/>
  <c r="G5" i="8" l="1"/>
  <c r="H5" i="8" s="1"/>
  <c r="G5" i="6"/>
  <c r="H5" i="6" s="1"/>
  <c r="H44" i="7"/>
  <c r="G5" i="7"/>
  <c r="H5" i="7" s="1"/>
  <c r="I82" i="2" l="1"/>
  <c r="J82" i="2"/>
  <c r="K82" i="2"/>
  <c r="L82" i="2"/>
  <c r="H82" i="2"/>
  <c r="G8" i="8" l="1"/>
  <c r="H69" i="2" l="1"/>
  <c r="I69" i="2"/>
  <c r="J69" i="2"/>
  <c r="K69" i="2"/>
  <c r="L69" i="2"/>
  <c r="H70" i="2"/>
  <c r="I70" i="2"/>
  <c r="J70" i="2"/>
  <c r="K70" i="2"/>
  <c r="L70" i="2"/>
  <c r="H71" i="2"/>
  <c r="I71" i="2"/>
  <c r="J71" i="2"/>
  <c r="K71" i="2"/>
  <c r="L71" i="2"/>
  <c r="H72" i="2"/>
  <c r="I72" i="2"/>
  <c r="J72" i="2"/>
  <c r="K72" i="2"/>
  <c r="L72" i="2"/>
  <c r="H73" i="2"/>
  <c r="I73" i="2"/>
  <c r="J73" i="2"/>
  <c r="K73" i="2"/>
  <c r="L73" i="2"/>
  <c r="H74" i="2"/>
  <c r="I74" i="2"/>
  <c r="J74" i="2"/>
  <c r="K74" i="2"/>
  <c r="L74" i="2"/>
  <c r="H75" i="2"/>
  <c r="I75" i="2"/>
  <c r="J75" i="2"/>
  <c r="K75" i="2"/>
  <c r="L75" i="2"/>
  <c r="H76" i="2"/>
  <c r="I76" i="2"/>
  <c r="J76" i="2"/>
  <c r="K76" i="2"/>
  <c r="L76" i="2"/>
  <c r="H77" i="2"/>
  <c r="I77" i="2"/>
  <c r="J77" i="2"/>
  <c r="K77" i="2"/>
  <c r="L77" i="2"/>
  <c r="H78" i="2"/>
  <c r="I78" i="2"/>
  <c r="J78" i="2"/>
  <c r="K78" i="2"/>
  <c r="L78" i="2"/>
  <c r="H79" i="2"/>
  <c r="I79" i="2"/>
  <c r="J79" i="2"/>
  <c r="K79" i="2"/>
  <c r="L79" i="2"/>
  <c r="L68" i="2" l="1"/>
  <c r="K68" i="2"/>
  <c r="J68" i="2"/>
  <c r="H68" i="2"/>
  <c r="G10" i="2" l="1"/>
  <c r="D37" i="7" l="1"/>
  <c r="D38" i="7" s="1"/>
  <c r="E37" i="7" l="1"/>
  <c r="E38" i="7" s="1"/>
  <c r="G37" i="7" l="1"/>
  <c r="H37" i="7" s="1"/>
  <c r="F37" i="7"/>
  <c r="F38" i="7"/>
  <c r="G38" i="7" l="1"/>
  <c r="H38" i="7" s="1"/>
  <c r="G46" i="8"/>
  <c r="L7" i="6" l="1"/>
  <c r="F7" i="6"/>
  <c r="H46" i="8" l="1"/>
  <c r="G44" i="8"/>
  <c r="H44" i="8" s="1"/>
  <c r="G43" i="8"/>
  <c r="H43" i="8" s="1"/>
  <c r="G42" i="8"/>
  <c r="H42" i="8" s="1"/>
  <c r="G41" i="8"/>
  <c r="H41" i="8" s="1"/>
  <c r="G40" i="8"/>
  <c r="H40" i="8" s="1"/>
  <c r="G39" i="8"/>
  <c r="H39" i="8" s="1"/>
  <c r="G38" i="8"/>
  <c r="H38" i="8" s="1"/>
  <c r="F37" i="8"/>
  <c r="G35" i="8"/>
  <c r="H35" i="8" s="1"/>
  <c r="G34" i="8"/>
  <c r="H34" i="8" s="1"/>
  <c r="G33" i="8"/>
  <c r="H33" i="8" s="1"/>
  <c r="G32" i="8"/>
  <c r="H32" i="8" s="1"/>
  <c r="G31" i="8"/>
  <c r="H31" i="8" s="1"/>
  <c r="G30" i="8"/>
  <c r="H30" i="8" s="1"/>
  <c r="G29" i="8"/>
  <c r="H29" i="8" s="1"/>
  <c r="L28" i="8"/>
  <c r="G26" i="8"/>
  <c r="H26" i="8" s="1"/>
  <c r="G25" i="8"/>
  <c r="H25" i="8" s="1"/>
  <c r="G24" i="8"/>
  <c r="H24" i="8" s="1"/>
  <c r="G23" i="8"/>
  <c r="H23" i="8" s="1"/>
  <c r="G22" i="8"/>
  <c r="H22" i="8" s="1"/>
  <c r="G21" i="8"/>
  <c r="H21" i="8" s="1"/>
  <c r="G20" i="8"/>
  <c r="H20" i="8" s="1"/>
  <c r="G19" i="8"/>
  <c r="H19" i="8" s="1"/>
  <c r="G18" i="8"/>
  <c r="H18" i="8" s="1"/>
  <c r="G17" i="8"/>
  <c r="H17" i="8" s="1"/>
  <c r="G16" i="8"/>
  <c r="H16" i="8" s="1"/>
  <c r="G15" i="8"/>
  <c r="H15" i="8" s="1"/>
  <c r="G14" i="8"/>
  <c r="H14" i="8" s="1"/>
  <c r="G13" i="8"/>
  <c r="H13" i="8" s="1"/>
  <c r="G12" i="8"/>
  <c r="H12" i="8" s="1"/>
  <c r="G11" i="8"/>
  <c r="H11" i="8" s="1"/>
  <c r="G10" i="8"/>
  <c r="H10" i="8" s="1"/>
  <c r="G9" i="8"/>
  <c r="H9" i="8" s="1"/>
  <c r="H8" i="8"/>
  <c r="L7" i="8"/>
  <c r="F7" i="8"/>
  <c r="G46" i="6"/>
  <c r="H46" i="6" s="1"/>
  <c r="F37" i="6"/>
  <c r="G30" i="6"/>
  <c r="H30" i="6" s="1"/>
  <c r="G31" i="6"/>
  <c r="H31" i="6" s="1"/>
  <c r="G32" i="6"/>
  <c r="H32" i="6" s="1"/>
  <c r="G33" i="6"/>
  <c r="H33" i="6" s="1"/>
  <c r="G34" i="6"/>
  <c r="H34" i="6" s="1"/>
  <c r="G35" i="6"/>
  <c r="H35" i="6" s="1"/>
  <c r="G29" i="6"/>
  <c r="H29" i="6" s="1"/>
  <c r="G9" i="6"/>
  <c r="H9" i="6" s="1"/>
  <c r="G10" i="6"/>
  <c r="H10" i="6" s="1"/>
  <c r="G11" i="6"/>
  <c r="H11" i="6" s="1"/>
  <c r="G12" i="6"/>
  <c r="H12" i="6" s="1"/>
  <c r="G13" i="6"/>
  <c r="H13" i="6" s="1"/>
  <c r="G26" i="6"/>
  <c r="H26" i="6" s="1"/>
  <c r="G14" i="6"/>
  <c r="H14" i="6" s="1"/>
  <c r="G15" i="6"/>
  <c r="H15" i="6" s="1"/>
  <c r="G16" i="6"/>
  <c r="H16" i="6" s="1"/>
  <c r="G17" i="6"/>
  <c r="H17" i="6" s="1"/>
  <c r="G18" i="6"/>
  <c r="H18" i="6" s="1"/>
  <c r="G19" i="6"/>
  <c r="H19" i="6" s="1"/>
  <c r="G20" i="6"/>
  <c r="H20" i="6" s="1"/>
  <c r="G21" i="6"/>
  <c r="H21" i="6" s="1"/>
  <c r="G22" i="6"/>
  <c r="H22" i="6" s="1"/>
  <c r="G23" i="6"/>
  <c r="H23" i="6" s="1"/>
  <c r="G24" i="6"/>
  <c r="H24" i="6" s="1"/>
  <c r="G25" i="6"/>
  <c r="H25" i="6" s="1"/>
  <c r="G8" i="6"/>
  <c r="H8" i="6" s="1"/>
  <c r="L28" i="6"/>
  <c r="F28" i="6"/>
  <c r="L44" i="6" l="1"/>
  <c r="L37" i="6"/>
  <c r="L41" i="8"/>
  <c r="L33" i="6"/>
  <c r="L29" i="6"/>
  <c r="L29" i="8"/>
  <c r="L31" i="8"/>
  <c r="L30" i="8"/>
  <c r="L34" i="8"/>
  <c r="L35" i="8"/>
  <c r="L32" i="8"/>
  <c r="L33" i="8"/>
  <c r="F8" i="8"/>
  <c r="F16" i="8"/>
  <c r="F24" i="8"/>
  <c r="F9" i="8"/>
  <c r="F17" i="8"/>
  <c r="F25" i="8"/>
  <c r="F21" i="8"/>
  <c r="F14" i="8"/>
  <c r="F10" i="8"/>
  <c r="F18" i="8"/>
  <c r="F26" i="8"/>
  <c r="F12" i="8"/>
  <c r="F23" i="8"/>
  <c r="F11" i="8"/>
  <c r="F19" i="8"/>
  <c r="F20" i="8"/>
  <c r="F22" i="8"/>
  <c r="F15" i="8"/>
  <c r="F13" i="8"/>
  <c r="F29" i="8"/>
  <c r="F34" i="8"/>
  <c r="F30" i="8"/>
  <c r="F35" i="8"/>
  <c r="F31" i="8"/>
  <c r="F33" i="8"/>
  <c r="F32" i="8"/>
  <c r="L42" i="8"/>
  <c r="L44" i="8"/>
  <c r="L39" i="8"/>
  <c r="G37" i="8"/>
  <c r="H37" i="8" s="1"/>
  <c r="F39" i="8"/>
  <c r="F40" i="8"/>
  <c r="F44" i="8"/>
  <c r="F41" i="8"/>
  <c r="F38" i="8"/>
  <c r="F42" i="8"/>
  <c r="F43" i="8"/>
  <c r="L23" i="8"/>
  <c r="G7" i="8"/>
  <c r="H7" i="8" s="1"/>
  <c r="L8" i="8"/>
  <c r="L10" i="8"/>
  <c r="L12" i="8"/>
  <c r="L14" i="8"/>
  <c r="L16" i="8"/>
  <c r="L18" i="8"/>
  <c r="L20" i="8"/>
  <c r="L22" i="8"/>
  <c r="L24" i="8"/>
  <c r="L26" i="8"/>
  <c r="L43" i="8"/>
  <c r="L17" i="8"/>
  <c r="G28" i="8"/>
  <c r="H28" i="8" s="1"/>
  <c r="L38" i="8"/>
  <c r="L9" i="8"/>
  <c r="L11" i="8"/>
  <c r="L13" i="8"/>
  <c r="L15" i="8"/>
  <c r="L19" i="8"/>
  <c r="L21" i="8"/>
  <c r="L25" i="8"/>
  <c r="L40" i="8"/>
  <c r="L32" i="6"/>
  <c r="L31" i="6"/>
  <c r="L30" i="6"/>
  <c r="G37" i="6"/>
  <c r="H37" i="6" s="1"/>
  <c r="L43" i="6"/>
  <c r="L42" i="6"/>
  <c r="L41" i="6"/>
  <c r="L40" i="6"/>
  <c r="L39" i="6"/>
  <c r="L38" i="6"/>
  <c r="L35" i="6"/>
  <c r="L34" i="6"/>
  <c r="F34" i="6"/>
  <c r="F33" i="6"/>
  <c r="F32" i="6"/>
  <c r="F31" i="6"/>
  <c r="F30" i="6"/>
  <c r="F29" i="6"/>
  <c r="H28" i="6"/>
  <c r="L26" i="6" l="1"/>
  <c r="L21" i="6"/>
  <c r="L14" i="6"/>
  <c r="L22" i="6"/>
  <c r="L15" i="6"/>
  <c r="L23" i="6"/>
  <c r="L9" i="6"/>
  <c r="L16" i="6"/>
  <c r="L24" i="6"/>
  <c r="L10" i="6"/>
  <c r="L17" i="6"/>
  <c r="L25" i="6"/>
  <c r="L11" i="6"/>
  <c r="L18" i="6"/>
  <c r="L8" i="6"/>
  <c r="L12" i="6"/>
  <c r="L19" i="6"/>
  <c r="L13" i="6"/>
  <c r="L20" i="6"/>
  <c r="F10" i="6"/>
  <c r="F17" i="6"/>
  <c r="F25" i="6"/>
  <c r="F11" i="6"/>
  <c r="F18" i="6"/>
  <c r="F8" i="6"/>
  <c r="F12" i="6"/>
  <c r="F19" i="6"/>
  <c r="F13" i="6"/>
  <c r="F20" i="6"/>
  <c r="F26" i="6"/>
  <c r="F21" i="6"/>
  <c r="F22" i="6"/>
  <c r="F15" i="6"/>
  <c r="F23" i="6"/>
  <c r="F9" i="6"/>
  <c r="F24" i="6"/>
  <c r="F14" i="6"/>
  <c r="F16" i="6"/>
  <c r="G7" i="6"/>
  <c r="H7" i="6" s="1"/>
  <c r="G11" i="2" l="1"/>
  <c r="G17" i="5" l="1"/>
  <c r="H17" i="5" s="1"/>
  <c r="C76" i="7" l="1"/>
  <c r="C77" i="7" s="1"/>
  <c r="D76" i="7"/>
  <c r="D77" i="7" s="1"/>
  <c r="E76" i="7"/>
  <c r="E77" i="7" l="1"/>
  <c r="F77" i="7" s="1"/>
  <c r="F76" i="7"/>
  <c r="G61" i="7" l="1"/>
  <c r="H61" i="7" s="1"/>
  <c r="G62" i="7"/>
  <c r="B19" i="2" l="1"/>
  <c r="G35" i="5" l="1"/>
  <c r="H35" i="5" s="1"/>
  <c r="H8" i="5"/>
  <c r="G9" i="5"/>
  <c r="H9" i="5" s="1"/>
  <c r="G12" i="5"/>
  <c r="H12" i="5" s="1"/>
  <c r="G13" i="5"/>
  <c r="H13" i="5" s="1"/>
  <c r="G14" i="5"/>
  <c r="H14" i="5" s="1"/>
  <c r="G15" i="5"/>
  <c r="H15" i="5" s="1"/>
  <c r="G16" i="5"/>
  <c r="H16" i="5" s="1"/>
  <c r="G20" i="5"/>
  <c r="H20" i="5" s="1"/>
  <c r="G21" i="5"/>
  <c r="H21" i="5" s="1"/>
  <c r="G23" i="5"/>
  <c r="H23" i="5" s="1"/>
  <c r="G26" i="5"/>
  <c r="H26" i="5" s="1"/>
  <c r="G27" i="5"/>
  <c r="H27" i="5" s="1"/>
  <c r="G28" i="5"/>
  <c r="H28" i="5" s="1"/>
  <c r="G29" i="5"/>
  <c r="H29" i="5" s="1"/>
  <c r="G30" i="5"/>
  <c r="H30" i="5" s="1"/>
  <c r="G31" i="5"/>
  <c r="H31" i="5" s="1"/>
  <c r="G32" i="5"/>
  <c r="H32" i="5" s="1"/>
  <c r="G33" i="5"/>
  <c r="H33" i="5" s="1"/>
  <c r="G37" i="5"/>
  <c r="H37" i="5" s="1"/>
  <c r="D36" i="5" l="1"/>
  <c r="E36" i="5"/>
  <c r="I20" i="5"/>
  <c r="G11" i="5"/>
  <c r="H11" i="5" s="1"/>
  <c r="G7" i="5"/>
  <c r="H7" i="5" s="1"/>
  <c r="G19" i="5"/>
  <c r="H19" i="5" s="1"/>
  <c r="G25" i="5"/>
  <c r="H25" i="5" s="1"/>
  <c r="C19" i="2"/>
  <c r="D19" i="2"/>
  <c r="E19" i="2"/>
  <c r="F19" i="2"/>
  <c r="F11" i="5" l="1"/>
  <c r="L11" i="5"/>
  <c r="G36" i="5"/>
  <c r="H36" i="5" s="1"/>
  <c r="G5" i="5" l="1"/>
  <c r="H5" i="5" s="1"/>
  <c r="F36" i="5"/>
  <c r="L35" i="5"/>
  <c r="L20" i="5"/>
  <c r="L5" i="5"/>
  <c r="L27" i="5"/>
  <c r="L19" i="5"/>
  <c r="L28" i="5"/>
  <c r="L29" i="5"/>
  <c r="L14" i="5"/>
  <c r="L30" i="5"/>
  <c r="L15" i="5"/>
  <c r="L31" i="5"/>
  <c r="L16" i="5"/>
  <c r="L32" i="5"/>
  <c r="L17" i="5"/>
  <c r="L33" i="5"/>
  <c r="L12" i="5"/>
  <c r="L26" i="5"/>
  <c r="L25" i="5"/>
  <c r="L9" i="5"/>
  <c r="L8" i="5"/>
  <c r="L21" i="5"/>
  <c r="L7" i="5"/>
  <c r="L13" i="5"/>
  <c r="L36" i="5"/>
  <c r="F27" i="5"/>
  <c r="F19" i="5"/>
  <c r="F28" i="5"/>
  <c r="F13" i="5"/>
  <c r="F5" i="5"/>
  <c r="F29" i="5"/>
  <c r="F14" i="5"/>
  <c r="F7" i="5"/>
  <c r="F30" i="5"/>
  <c r="F15" i="5"/>
  <c r="F31" i="5"/>
  <c r="F16" i="5"/>
  <c r="F32" i="5"/>
  <c r="F33" i="5"/>
  <c r="F26" i="5"/>
  <c r="F25" i="5"/>
  <c r="F23" i="5"/>
  <c r="F37" i="5"/>
  <c r="C18" i="2" l="1"/>
  <c r="D18" i="2"/>
  <c r="E18" i="2"/>
  <c r="F18" i="2"/>
  <c r="B18" i="2"/>
  <c r="K76" i="7" l="1"/>
  <c r="K77" i="7" s="1"/>
  <c r="J76" i="7"/>
  <c r="J77" i="7" s="1"/>
  <c r="G75" i="7"/>
  <c r="H75" i="7" s="1"/>
  <c r="G74" i="7"/>
  <c r="H74" i="7" s="1"/>
  <c r="G73" i="7"/>
  <c r="H73" i="7" s="1"/>
  <c r="G72" i="7"/>
  <c r="H72" i="7" s="1"/>
  <c r="G71" i="7"/>
  <c r="H71" i="7" s="1"/>
  <c r="G70" i="7"/>
  <c r="H70" i="7" s="1"/>
  <c r="G69" i="7"/>
  <c r="H69" i="7" s="1"/>
  <c r="G68" i="7"/>
  <c r="H68" i="7" s="1"/>
  <c r="G67" i="7"/>
  <c r="H67" i="7" s="1"/>
  <c r="G66" i="7"/>
  <c r="H66" i="7" s="1"/>
  <c r="G65" i="7"/>
  <c r="H65" i="7" s="1"/>
  <c r="G64" i="7"/>
  <c r="H64" i="7" s="1"/>
  <c r="G63" i="7"/>
  <c r="H63" i="7" s="1"/>
  <c r="H62" i="7"/>
  <c r="G60" i="7"/>
  <c r="H60" i="7" s="1"/>
  <c r="G59" i="7"/>
  <c r="H59" i="7" s="1"/>
  <c r="G58" i="7"/>
  <c r="H58" i="7" s="1"/>
  <c r="G57" i="7"/>
  <c r="H57" i="7" s="1"/>
  <c r="G56" i="7"/>
  <c r="H56" i="7" s="1"/>
  <c r="G55" i="7"/>
  <c r="H55" i="7" s="1"/>
  <c r="G54" i="7"/>
  <c r="H54" i="7" s="1"/>
  <c r="G53" i="7"/>
  <c r="H53" i="7" s="1"/>
  <c r="G52" i="7"/>
  <c r="H52" i="7" s="1"/>
  <c r="G51" i="7"/>
  <c r="H51" i="7" s="1"/>
  <c r="G50" i="7"/>
  <c r="H50" i="7" s="1"/>
  <c r="G49" i="7"/>
  <c r="H49" i="7" s="1"/>
  <c r="G48" i="7"/>
  <c r="H48" i="7" s="1"/>
  <c r="G47" i="7"/>
  <c r="H47" i="7" s="1"/>
  <c r="G46" i="7"/>
  <c r="H46" i="7" s="1"/>
  <c r="J37" i="7"/>
  <c r="J38" i="7" s="1"/>
  <c r="K37" i="7"/>
  <c r="L77" i="7" l="1"/>
  <c r="L76" i="7"/>
  <c r="K38" i="7"/>
  <c r="L38" i="7" s="1"/>
  <c r="L37" i="7"/>
  <c r="G77" i="7"/>
  <c r="H77" i="7" s="1"/>
  <c r="G76" i="7"/>
  <c r="H76" i="7" s="1"/>
  <c r="G7" i="7"/>
  <c r="H7" i="7" s="1"/>
  <c r="C17" i="2" l="1"/>
  <c r="D17" i="2"/>
  <c r="E17" i="2"/>
  <c r="F17" i="2"/>
  <c r="B17" i="2"/>
  <c r="C16" i="2" l="1"/>
  <c r="D16" i="2"/>
  <c r="E16" i="2"/>
  <c r="F16" i="2"/>
  <c r="B16" i="2"/>
</calcChain>
</file>

<file path=xl/sharedStrings.xml><?xml version="1.0" encoding="utf-8"?>
<sst xmlns="http://schemas.openxmlformats.org/spreadsheetml/2006/main" count="388" uniqueCount="187">
  <si>
    <t>Annual Change (%)</t>
  </si>
  <si>
    <t>Country</t>
  </si>
  <si>
    <t xml:space="preserve"> %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</si>
  <si>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</si>
  <si>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</si>
  <si>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</si>
  <si>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</si>
  <si>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</si>
  <si>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</si>
  <si>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</si>
  <si>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</si>
  <si>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</si>
  <si>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</si>
  <si>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</si>
  <si>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</si>
  <si>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</si>
  <si>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</si>
  <si>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</si>
  <si>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</si>
  <si>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</si>
  <si>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</si>
  <si>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</si>
  <si>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</si>
  <si>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</si>
  <si>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</si>
  <si>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</si>
  <si>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</si>
  <si>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</si>
  <si>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</si>
  <si>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</si>
  <si>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</si>
  <si>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</si>
  <si>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</si>
  <si>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Other Countries</t>
  </si>
  <si>
    <t>Total Exports</t>
  </si>
  <si>
    <t>PERIOD</t>
  </si>
  <si>
    <t>Q1</t>
  </si>
  <si>
    <t>Q2</t>
  </si>
  <si>
    <t>Q3</t>
  </si>
  <si>
    <t>Q4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</si>
  <si>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</si>
  <si>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</si>
  <si>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</si>
  <si>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</si>
  <si>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</si>
  <si>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</si>
  <si>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</si>
  <si>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</si>
  <si>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</si>
  <si>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</si>
  <si>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</si>
  <si>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</si>
  <si>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 MANUFACTURING </t>
  </si>
  <si>
    <t xml:space="preserve"> AGRICULTURE </t>
  </si>
  <si>
    <t xml:space="preserve"> MINING</t>
  </si>
  <si>
    <t>Others</t>
  </si>
  <si>
    <t>Total Imports</t>
  </si>
  <si>
    <t>Electrical &amp; Electronic  Products (E&amp;E)</t>
  </si>
  <si>
    <t>Petroleum Products</t>
  </si>
  <si>
    <t>Transport Equipment</t>
  </si>
  <si>
    <t>Manufacture Of Metal</t>
  </si>
  <si>
    <t>Processed Food</t>
  </si>
  <si>
    <t>Optical &amp; Scientific Equipment</t>
  </si>
  <si>
    <t>Other Manufactures</t>
  </si>
  <si>
    <t>Manufacture Of Plastics</t>
  </si>
  <si>
    <t>Paper &amp; Pulp Products</t>
  </si>
  <si>
    <t>Rubber Products</t>
  </si>
  <si>
    <t>Non-Metallic Mineral Products</t>
  </si>
  <si>
    <t>Palm Oil-Based Manufactured Products</t>
  </si>
  <si>
    <t>Wood Products</t>
  </si>
  <si>
    <t>Jewellery</t>
  </si>
  <si>
    <t>Beverages &amp; Tobacco</t>
  </si>
  <si>
    <t>Natural Rubber</t>
  </si>
  <si>
    <t>Seafood, fresh, chilled or frozen</t>
  </si>
  <si>
    <t>Other Vegetables Oil</t>
  </si>
  <si>
    <t>Sawn Timber &amp; Moulding</t>
  </si>
  <si>
    <t>Sawlog</t>
  </si>
  <si>
    <t>Crude Petroleum</t>
  </si>
  <si>
    <t>Other Mining</t>
  </si>
  <si>
    <t>Liquefied Natural Gas (LNG)</t>
  </si>
  <si>
    <t>Tin</t>
  </si>
  <si>
    <t>BEC Category</t>
  </si>
  <si>
    <t>Goods n.e.s.</t>
  </si>
  <si>
    <t>Capital good (except transport equipment)</t>
  </si>
  <si>
    <t>Transport equipment, industrial</t>
  </si>
  <si>
    <t>Durables</t>
  </si>
  <si>
    <t>Food &amp; beverages, primary, mainly for household consumption</t>
  </si>
  <si>
    <t>Food &amp; beverages, process, mainly for household consumption</t>
  </si>
  <si>
    <t>Non-durables</t>
  </si>
  <si>
    <t>Semi-durables</t>
  </si>
  <si>
    <t>Transport equipment, non-industrial</t>
  </si>
  <si>
    <t>Fuel &amp; lubricants, processed motor spirit</t>
  </si>
  <si>
    <t>Transport equipment, passenger motor cars</t>
  </si>
  <si>
    <t>Food &amp; beverages, primary, mainly for industries</t>
  </si>
  <si>
    <t>Food &amp; beverages, processed, mainly for industries</t>
  </si>
  <si>
    <t>Fuel &amp; lubricants, primary</t>
  </si>
  <si>
    <t>Fuel &amp; lubricants, processed, other</t>
  </si>
  <si>
    <t>Industrial supplies, n.e.s. primary</t>
  </si>
  <si>
    <t>Industrial supplies, n.e.s. processed</t>
  </si>
  <si>
    <t>Parts and accessories of capital goods (except transport equipment)</t>
  </si>
  <si>
    <t>Parts and accessories of transport equipment</t>
  </si>
  <si>
    <t>Exports</t>
  </si>
  <si>
    <t>Domestic Exports</t>
  </si>
  <si>
    <t>Imports</t>
  </si>
  <si>
    <t>Total Trade</t>
  </si>
  <si>
    <t>Balance of Trade</t>
  </si>
  <si>
    <t>Annual Change</t>
  </si>
  <si>
    <t>Top 30 Country</t>
  </si>
  <si>
    <t>Re-exports</t>
  </si>
  <si>
    <t>Gross Imports</t>
  </si>
  <si>
    <t>Retain Imports</t>
  </si>
  <si>
    <t>Transaction Below RM5,000</t>
  </si>
  <si>
    <t>Intermediate Goods</t>
  </si>
  <si>
    <t>Dual Use Goods</t>
  </si>
  <si>
    <t>Consumption Goods</t>
  </si>
  <si>
    <t>Capital Goods</t>
  </si>
  <si>
    <t>Share
 (%)</t>
  </si>
  <si>
    <t>2020</t>
  </si>
  <si>
    <t>2021</t>
  </si>
  <si>
    <t>Rank</t>
  </si>
  <si>
    <t>Value RM million</t>
  </si>
  <si>
    <t>Value RM million (FOB)</t>
  </si>
  <si>
    <t>Value RM million (CIF)</t>
  </si>
  <si>
    <t>Val RM million (CIF)</t>
  </si>
  <si>
    <t>Table II: Exports by Country Destination</t>
  </si>
  <si>
    <t>Table III: Imports by Country of Origin</t>
  </si>
  <si>
    <t>Table  I : Exports, Domestic Exports, Imports, Total Trade And Balance of Trade</t>
  </si>
  <si>
    <t xml:space="preserve">Table IV: Exports by Sector and Sub-sector </t>
  </si>
  <si>
    <t>Table V: Imports by Sector and Sub-sector</t>
  </si>
  <si>
    <t>Val RM million (FOB)</t>
  </si>
  <si>
    <t>-</t>
  </si>
  <si>
    <t>Sector and Sub-sector</t>
  </si>
  <si>
    <t>Table VI: Imports by End Use &amp; Broad Economic Categories (BEC) Classification</t>
  </si>
  <si>
    <t>2022</t>
  </si>
  <si>
    <t>Other Agricultures</t>
  </si>
  <si>
    <t>Metalliferous Ores and Metal Scrap</t>
  </si>
  <si>
    <t>Other Agriculture</t>
  </si>
  <si>
    <t>Crude Fertilizers And Crude Minerals</t>
  </si>
  <si>
    <t>Singapore</t>
  </si>
  <si>
    <t>China</t>
  </si>
  <si>
    <t>United States</t>
  </si>
  <si>
    <t>Hong Kong</t>
  </si>
  <si>
    <t>Japan</t>
  </si>
  <si>
    <t>Thailand</t>
  </si>
  <si>
    <t>Korea, Republic Of</t>
  </si>
  <si>
    <t>Australia</t>
  </si>
  <si>
    <t>Indonesia</t>
  </si>
  <si>
    <t>Viet Nam</t>
  </si>
  <si>
    <t>India</t>
  </si>
  <si>
    <t>Taiwan, Province Of China</t>
  </si>
  <si>
    <t>Philippines</t>
  </si>
  <si>
    <t>Mexico</t>
  </si>
  <si>
    <t>Turkiye</t>
  </si>
  <si>
    <t>United Arab Emirates</t>
  </si>
  <si>
    <t>Bangladesh</t>
  </si>
  <si>
    <t>United Kingdom</t>
  </si>
  <si>
    <t>New Zealand</t>
  </si>
  <si>
    <t>Saudi Arabia</t>
  </si>
  <si>
    <t>Brunei Darussalam</t>
  </si>
  <si>
    <t>Brazil</t>
  </si>
  <si>
    <t>Canada</t>
  </si>
  <si>
    <t>Pakistan</t>
  </si>
  <si>
    <t>South Africa</t>
  </si>
  <si>
    <t>Switzerland</t>
  </si>
  <si>
    <t>Kenya</t>
  </si>
  <si>
    <t>Russian Federation</t>
  </si>
  <si>
    <t>Argentina</t>
  </si>
  <si>
    <t>Cote D'Ivoire</t>
  </si>
  <si>
    <t>Cameroon</t>
  </si>
  <si>
    <t>Chemical And Chemical Products (Exclude Plastics In Non-Primary Forms)</t>
  </si>
  <si>
    <t>Machinery, Equipment And Parts</t>
  </si>
  <si>
    <t>Iron And Steel Products</t>
  </si>
  <si>
    <t>Textiles,  Apparels And Footwear</t>
  </si>
  <si>
    <t>Palm Oil and Palm-Based Products</t>
  </si>
  <si>
    <t>Condensates and other petroleum oil</t>
  </si>
  <si>
    <t>Qatar</t>
  </si>
  <si>
    <t>Nigeria</t>
  </si>
  <si>
    <t>EU</t>
  </si>
  <si>
    <t>Costa Rica</t>
  </si>
  <si>
    <t>Nov
2024</t>
  </si>
  <si>
    <t>Egypt</t>
  </si>
  <si>
    <t>2023 (JAN-DEC)</t>
  </si>
  <si>
    <t>2024 (JAN-DEC)</t>
  </si>
  <si>
    <t>Dec
2023</t>
  </si>
  <si>
    <t>Dec
2024</t>
  </si>
  <si>
    <t>Jan-Dec
2023</t>
  </si>
  <si>
    <t>Jan-Dec
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</si>
</sst>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-* #,##0_-;\-* #,##0_-;_-* &quot;-&quot;??_-;_-@_-"/>
    <numFmt numFmtId="168" formatCode="_-* #,##0.0_-;\-* #,##0.0_-;_-* &quot;-&quot;??_-;_-@_-"/>
    <numFmt numFmtId="169" formatCode="_(* #,##0.0_);_(* \(#,##0.0\);_(* &quot;-&quot;_);_(@_)"/>
    <numFmt numFmtId="170" formatCode="_(* #,##0.0_);_(* \(#,##0.0\);_(* &quot;-&quot;??_);_(@_)"/>
    <numFmt numFmtId="171" formatCode="0.0%"/>
    <numFmt numFmtId="172" formatCode="_(* #,##0_);_(* \(#,##0\);_(* &quot;-&quot;??_);_(@_)"/>
    <numFmt numFmtId="173" formatCode="0.00_)"/>
    <numFmt numFmtId="174" formatCode="#,##0.0_);\(#,##0.0\)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i/>
      <sz val="9"/>
      <color indexed="8"/>
      <name val="Arial"/>
      <family val="2"/>
    </font>
    <font>
      <b/>
      <sz val="9"/>
      <name val="Arial"/>
      <family val="2"/>
    </font>
    <font>
      <b/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8"/>
      <color theme="3"/>
      <name val="Calibri Light"/>
      <family val="2"/>
      <scheme val="maj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i/>
      <sz val="16"/>
      <name val="Helv"/>
    </font>
    <font>
      <sz val="12"/>
      <name val="Helv"/>
    </font>
    <font>
      <sz val="11"/>
      <color rgb="FF000000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name val="Calibri"/>
      <family val="2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</fonts>
  <fills count="4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BC7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9" fillId="0" borderId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" fillId="12" borderId="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73" fontId="23" fillId="0" borderId="0"/>
    <xf numFmtId="0" fontId="21" fillId="0" borderId="0"/>
    <xf numFmtId="0" fontId="1" fillId="0" borderId="0"/>
    <xf numFmtId="0" fontId="1" fillId="0" borderId="0"/>
    <xf numFmtId="174" fontId="24" fillId="0" borderId="0"/>
    <xf numFmtId="0" fontId="21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25" fillId="0" borderId="0"/>
    <xf numFmtId="43" fontId="25" fillId="0" borderId="0" applyFont="0" applyFill="0" applyBorder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8" fillId="0" borderId="0" applyNumberFormat="0" applyFill="0" applyBorder="0" applyAlignment="0" applyProtection="0"/>
    <xf numFmtId="0" fontId="29" fillId="6" borderId="0" applyNumberFormat="0" applyBorder="0" applyAlignment="0" applyProtection="0"/>
    <xf numFmtId="0" fontId="30" fillId="7" borderId="0" applyNumberFormat="0" applyBorder="0" applyAlignment="0" applyProtection="0"/>
    <xf numFmtId="0" fontId="31" fillId="8" borderId="0" applyNumberFormat="0" applyBorder="0" applyAlignment="0" applyProtection="0"/>
    <xf numFmtId="0" fontId="32" fillId="9" borderId="5" applyNumberFormat="0" applyAlignment="0" applyProtection="0"/>
    <xf numFmtId="0" fontId="33" fillId="10" borderId="6" applyNumberFormat="0" applyAlignment="0" applyProtection="0"/>
    <xf numFmtId="0" fontId="34" fillId="10" borderId="5" applyNumberFormat="0" applyAlignment="0" applyProtection="0"/>
    <xf numFmtId="0" fontId="35" fillId="0" borderId="7" applyNumberFormat="0" applyFill="0" applyAlignment="0" applyProtection="0"/>
    <xf numFmtId="0" fontId="36" fillId="11" borderId="8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202">
    <xf numFmtId="0" fontId="0" fillId="0" borderId="0" xfId="0"/>
    <xf numFmtId="0" fontId="2" fillId="0" borderId="0" xfId="0" applyFont="1"/>
    <xf numFmtId="0" fontId="5" fillId="0" borderId="0" xfId="2" applyFont="1"/>
    <xf numFmtId="0" fontId="6" fillId="0" borderId="0" xfId="2" applyFont="1"/>
    <xf numFmtId="0" fontId="7" fillId="2" borderId="0" xfId="2" applyFont="1" applyFill="1"/>
    <xf numFmtId="0" fontId="8" fillId="2" borderId="0" xfId="2" applyFont="1" applyFill="1"/>
    <xf numFmtId="0" fontId="8" fillId="2" borderId="0" xfId="2" applyFont="1" applyFill="1" applyAlignment="1">
      <alignment horizontal="center"/>
    </xf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vertical="center"/>
    </xf>
    <xf numFmtId="0" fontId="8" fillId="2" borderId="1" xfId="2" applyFont="1" applyFill="1" applyBorder="1" applyAlignment="1">
      <alignment horizontal="right" vertical="center"/>
    </xf>
    <xf numFmtId="0" fontId="8" fillId="2" borderId="1" xfId="3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right" vertical="center" wrapText="1"/>
    </xf>
    <xf numFmtId="0" fontId="8" fillId="2" borderId="0" xfId="0" applyFont="1" applyFill="1" applyAlignment="1">
      <alignment vertical="center"/>
    </xf>
    <xf numFmtId="0" fontId="8" fillId="2" borderId="0" xfId="0" applyFont="1" applyFill="1"/>
    <xf numFmtId="43" fontId="8" fillId="2" borderId="0" xfId="1" applyFont="1" applyFill="1" applyBorder="1" applyAlignment="1">
      <alignment horizontal="center"/>
    </xf>
    <xf numFmtId="0" fontId="8" fillId="2" borderId="0" xfId="7" applyFont="1" applyFill="1" applyAlignment="1">
      <alignment vertical="center"/>
    </xf>
    <xf numFmtId="0" fontId="8" fillId="2" borderId="0" xfId="7" applyFont="1" applyFill="1" applyAlignment="1">
      <alignment horizontal="center" vertical="center"/>
    </xf>
    <xf numFmtId="0" fontId="8" fillId="2" borderId="0" xfId="7" quotePrefix="1" applyFont="1" applyFill="1" applyAlignment="1">
      <alignment horizontal="right" vertical="center" wrapText="1"/>
    </xf>
    <xf numFmtId="0" fontId="8" fillId="2" borderId="0" xfId="0" applyFont="1" applyFill="1" applyAlignment="1">
      <alignment horizontal="right" vertical="center" wrapText="1"/>
    </xf>
    <xf numFmtId="43" fontId="8" fillId="2" borderId="0" xfId="1" applyFont="1" applyFill="1" applyBorder="1" applyAlignment="1">
      <alignment horizontal="right" vertical="center" wrapText="1"/>
    </xf>
    <xf numFmtId="43" fontId="8" fillId="2" borderId="0" xfId="1" applyFont="1" applyFill="1" applyBorder="1" applyAlignment="1">
      <alignment horizontal="right" vertical="center"/>
    </xf>
    <xf numFmtId="0" fontId="15" fillId="0" borderId="0" xfId="0" applyFont="1"/>
    <xf numFmtId="0" fontId="16" fillId="0" borderId="0" xfId="0" applyFont="1"/>
    <xf numFmtId="0" fontId="18" fillId="0" borderId="0" xfId="0" applyFont="1"/>
    <xf numFmtId="167" fontId="6" fillId="0" borderId="0" xfId="1" applyNumberFormat="1" applyFont="1" applyFill="1" applyBorder="1"/>
    <xf numFmtId="167" fontId="8" fillId="2" borderId="0" xfId="1" applyNumberFormat="1" applyFont="1" applyFill="1" applyBorder="1" applyAlignment="1">
      <alignment horizontal="center"/>
    </xf>
    <xf numFmtId="167" fontId="8" fillId="2" borderId="1" xfId="1" applyNumberFormat="1" applyFont="1" applyFill="1" applyBorder="1" applyAlignment="1">
      <alignment horizontal="right" vertical="center" wrapText="1"/>
    </xf>
    <xf numFmtId="0" fontId="2" fillId="2" borderId="0" xfId="0" applyFont="1" applyFill="1"/>
    <xf numFmtId="0" fontId="8" fillId="2" borderId="0" xfId="0" applyFont="1" applyFill="1" applyAlignment="1">
      <alignment horizontal="center" vertical="center"/>
    </xf>
    <xf numFmtId="0" fontId="16" fillId="2" borderId="0" xfId="0" applyFont="1" applyFill="1"/>
    <xf numFmtId="0" fontId="17" fillId="2" borderId="0" xfId="0" applyFont="1" applyFill="1"/>
    <xf numFmtId="167" fontId="15" fillId="0" borderId="0" xfId="0" applyNumberFormat="1" applyFont="1"/>
    <xf numFmtId="0" fontId="3" fillId="4" borderId="0" xfId="0" applyFont="1" applyFill="1" applyAlignment="1">
      <alignment horizontal="left"/>
    </xf>
    <xf numFmtId="167" fontId="3" fillId="4" borderId="0" xfId="1" applyNumberFormat="1" applyFont="1" applyFill="1" applyBorder="1"/>
    <xf numFmtId="0" fontId="3" fillId="4" borderId="0" xfId="0" applyFont="1" applyFill="1"/>
    <xf numFmtId="0" fontId="13" fillId="4" borderId="0" xfId="0" applyFont="1" applyFill="1"/>
    <xf numFmtId="167" fontId="18" fillId="5" borderId="0" xfId="1" applyNumberFormat="1" applyFont="1" applyFill="1" applyBorder="1" applyAlignment="1">
      <alignment horizontal="left"/>
    </xf>
    <xf numFmtId="167" fontId="19" fillId="5" borderId="0" xfId="1" applyNumberFormat="1" applyFont="1" applyFill="1" applyBorder="1" applyAlignment="1">
      <alignment horizontal="left"/>
    </xf>
    <xf numFmtId="167" fontId="19" fillId="5" borderId="0" xfId="1" applyNumberFormat="1" applyFont="1" applyFill="1" applyBorder="1" applyAlignment="1"/>
    <xf numFmtId="168" fontId="19" fillId="5" borderId="0" xfId="1" applyNumberFormat="1" applyFont="1" applyFill="1" applyBorder="1" applyAlignment="1"/>
    <xf numFmtId="170" fontId="19" fillId="5" borderId="0" xfId="1" applyNumberFormat="1" applyFont="1" applyFill="1" applyBorder="1" applyAlignment="1"/>
    <xf numFmtId="0" fontId="2" fillId="3" borderId="0" xfId="0" applyFont="1" applyFill="1"/>
    <xf numFmtId="0" fontId="2" fillId="3" borderId="0" xfId="0" applyFont="1" applyFill="1" applyAlignment="1">
      <alignment wrapText="1"/>
    </xf>
    <xf numFmtId="167" fontId="2" fillId="3" borderId="0" xfId="1" applyNumberFormat="1" applyFont="1" applyFill="1" applyBorder="1" applyAlignment="1"/>
    <xf numFmtId="168" fontId="2" fillId="3" borderId="0" xfId="1" applyNumberFormat="1" applyFont="1" applyFill="1" applyBorder="1" applyAlignment="1"/>
    <xf numFmtId="170" fontId="2" fillId="3" borderId="0" xfId="1" applyNumberFormat="1" applyFont="1" applyFill="1" applyBorder="1" applyAlignment="1"/>
    <xf numFmtId="172" fontId="2" fillId="3" borderId="0" xfId="1" applyNumberFormat="1" applyFont="1" applyFill="1" applyBorder="1" applyAlignment="1"/>
    <xf numFmtId="172" fontId="19" fillId="5" borderId="0" xfId="1" applyNumberFormat="1" applyFont="1" applyFill="1" applyBorder="1" applyAlignment="1"/>
    <xf numFmtId="0" fontId="19" fillId="4" borderId="0" xfId="0" applyFont="1" applyFill="1" applyAlignment="1">
      <alignment horizontal="left"/>
    </xf>
    <xf numFmtId="0" fontId="19" fillId="4" borderId="0" xfId="0" applyFont="1" applyFill="1"/>
    <xf numFmtId="167" fontId="19" fillId="4" borderId="0" xfId="1" applyNumberFormat="1" applyFont="1" applyFill="1" applyBorder="1" applyAlignment="1"/>
    <xf numFmtId="168" fontId="19" fillId="4" borderId="0" xfId="1" applyNumberFormat="1" applyFont="1" applyFill="1" applyBorder="1" applyAlignment="1"/>
    <xf numFmtId="170" fontId="19" fillId="4" borderId="0" xfId="1" applyNumberFormat="1" applyFont="1" applyFill="1" applyBorder="1" applyAlignment="1"/>
    <xf numFmtId="167" fontId="16" fillId="0" borderId="0" xfId="0" applyNumberFormat="1" applyFont="1"/>
    <xf numFmtId="171" fontId="16" fillId="0" borderId="0" xfId="6" applyNumberFormat="1" applyFont="1" applyBorder="1"/>
    <xf numFmtId="167" fontId="18" fillId="0" borderId="0" xfId="1" applyNumberFormat="1" applyFont="1" applyBorder="1"/>
    <xf numFmtId="167" fontId="2" fillId="3" borderId="0" xfId="1" applyNumberFormat="1" applyFont="1" applyFill="1" applyBorder="1"/>
    <xf numFmtId="168" fontId="2" fillId="3" borderId="0" xfId="1" applyNumberFormat="1" applyFont="1" applyFill="1" applyBorder="1"/>
    <xf numFmtId="169" fontId="2" fillId="3" borderId="0" xfId="0" applyNumberFormat="1" applyFont="1" applyFill="1"/>
    <xf numFmtId="170" fontId="2" fillId="3" borderId="0" xfId="1" applyNumberFormat="1" applyFont="1" applyFill="1" applyBorder="1"/>
    <xf numFmtId="167" fontId="18" fillId="5" borderId="0" xfId="1" applyNumberFormat="1" applyFont="1" applyFill="1" applyBorder="1"/>
    <xf numFmtId="167" fontId="19" fillId="5" borderId="0" xfId="1" applyNumberFormat="1" applyFont="1" applyFill="1" applyBorder="1"/>
    <xf numFmtId="168" fontId="19" fillId="5" borderId="0" xfId="1" applyNumberFormat="1" applyFont="1" applyFill="1" applyBorder="1"/>
    <xf numFmtId="169" fontId="19" fillId="5" borderId="0" xfId="0" applyNumberFormat="1" applyFont="1" applyFill="1"/>
    <xf numFmtId="170" fontId="19" fillId="5" borderId="0" xfId="1" applyNumberFormat="1" applyFont="1" applyFill="1" applyBorder="1"/>
    <xf numFmtId="167" fontId="13" fillId="4" borderId="0" xfId="1" applyNumberFormat="1" applyFont="1" applyFill="1" applyBorder="1"/>
    <xf numFmtId="170" fontId="13" fillId="4" borderId="0" xfId="1" applyNumberFormat="1" applyFont="1" applyFill="1" applyBorder="1"/>
    <xf numFmtId="169" fontId="13" fillId="4" borderId="0" xfId="0" applyNumberFormat="1" applyFont="1" applyFill="1"/>
    <xf numFmtId="168" fontId="13" fillId="4" borderId="0" xfId="1" applyNumberFormat="1" applyFont="1" applyFill="1" applyBorder="1"/>
    <xf numFmtId="0" fontId="2" fillId="3" borderId="0" xfId="7" quotePrefix="1" applyFont="1" applyFill="1" applyAlignment="1">
      <alignment horizontal="center"/>
    </xf>
    <xf numFmtId="0" fontId="8" fillId="4" borderId="0" xfId="0" quotePrefix="1" applyFont="1" applyFill="1" applyAlignment="1">
      <alignment horizontal="center"/>
    </xf>
    <xf numFmtId="169" fontId="13" fillId="4" borderId="0" xfId="1" applyNumberFormat="1" applyFont="1" applyFill="1" applyBorder="1"/>
    <xf numFmtId="0" fontId="8" fillId="2" borderId="0" xfId="9" applyFont="1" applyFill="1" applyAlignment="1">
      <alignment vertical="center"/>
    </xf>
    <xf numFmtId="0" fontId="8" fillId="2" borderId="0" xfId="9" applyFont="1" applyFill="1" applyAlignment="1">
      <alignment horizontal="center" vertical="center"/>
    </xf>
    <xf numFmtId="164" fontId="2" fillId="3" borderId="0" xfId="0" applyNumberFormat="1" applyFont="1" applyFill="1"/>
    <xf numFmtId="172" fontId="2" fillId="3" borderId="0" xfId="0" applyNumberFormat="1" applyFont="1" applyFill="1"/>
    <xf numFmtId="167" fontId="2" fillId="0" borderId="0" xfId="1" applyNumberFormat="1" applyFont="1"/>
    <xf numFmtId="0" fontId="16" fillId="0" borderId="0" xfId="0" applyFont="1" applyAlignment="1">
      <alignment wrapText="1"/>
    </xf>
    <xf numFmtId="168" fontId="2" fillId="3" borderId="0" xfId="1" applyNumberFormat="1" applyFont="1" applyFill="1" applyBorder="1" applyAlignment="1">
      <alignment wrapText="1"/>
    </xf>
    <xf numFmtId="0" fontId="16" fillId="37" borderId="0" xfId="0" applyFont="1" applyFill="1"/>
    <xf numFmtId="167" fontId="41" fillId="38" borderId="0" xfId="1" applyNumberFormat="1" applyFont="1" applyFill="1" applyAlignment="1">
      <alignment vertical="top"/>
    </xf>
    <xf numFmtId="164" fontId="13" fillId="4" borderId="0" xfId="1" applyNumberFormat="1" applyFont="1" applyFill="1" applyBorder="1"/>
    <xf numFmtId="167" fontId="42" fillId="39" borderId="0" xfId="1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left" wrapText="1"/>
    </xf>
    <xf numFmtId="167" fontId="2" fillId="0" borderId="0" xfId="0" applyNumberFormat="1" applyFont="1"/>
    <xf numFmtId="166" fontId="44" fillId="0" borderId="0" xfId="0" applyNumberFormat="1" applyFont="1"/>
    <xf numFmtId="0" fontId="8" fillId="39" borderId="0" xfId="0" quotePrefix="1" applyFont="1" applyFill="1" applyAlignment="1">
      <alignment horizontal="center"/>
    </xf>
    <xf numFmtId="0" fontId="13" fillId="39" borderId="0" xfId="0" applyFont="1" applyFill="1"/>
    <xf numFmtId="167" fontId="13" fillId="39" borderId="0" xfId="1" applyNumberFormat="1" applyFont="1" applyFill="1" applyBorder="1"/>
    <xf numFmtId="168" fontId="13" fillId="39" borderId="0" xfId="1" applyNumberFormat="1" applyFont="1" applyFill="1" applyBorder="1"/>
    <xf numFmtId="169" fontId="13" fillId="39" borderId="0" xfId="1" applyNumberFormat="1" applyFont="1" applyFill="1" applyBorder="1"/>
    <xf numFmtId="169" fontId="13" fillId="39" borderId="0" xfId="0" applyNumberFormat="1" applyFont="1" applyFill="1"/>
    <xf numFmtId="170" fontId="13" fillId="39" borderId="0" xfId="1" applyNumberFormat="1" applyFont="1" applyFill="1" applyBorder="1"/>
    <xf numFmtId="167" fontId="3" fillId="39" borderId="0" xfId="1" applyNumberFormat="1" applyFont="1" applyFill="1" applyBorder="1"/>
    <xf numFmtId="0" fontId="13" fillId="39" borderId="0" xfId="0" applyFont="1" applyFill="1" applyAlignment="1">
      <alignment horizontal="left"/>
    </xf>
    <xf numFmtId="167" fontId="13" fillId="39" borderId="0" xfId="1" applyNumberFormat="1" applyFont="1" applyFill="1" applyBorder="1" applyAlignment="1"/>
    <xf numFmtId="170" fontId="13" fillId="39" borderId="0" xfId="1" applyNumberFormat="1" applyFont="1" applyFill="1" applyBorder="1" applyAlignment="1"/>
    <xf numFmtId="168" fontId="13" fillId="39" borderId="0" xfId="1" applyNumberFormat="1" applyFont="1" applyFill="1" applyBorder="1" applyAlignment="1"/>
    <xf numFmtId="167" fontId="16" fillId="0" borderId="0" xfId="1" applyNumberFormat="1" applyFont="1"/>
    <xf numFmtId="167" fontId="6" fillId="0" borderId="0" xfId="1" applyNumberFormat="1" applyFont="1"/>
    <xf numFmtId="0" fontId="14" fillId="3" borderId="0" xfId="0" applyFont="1" applyFill="1" applyAlignment="1">
      <alignment horizontal="left" vertical="center" readingOrder="1"/>
    </xf>
    <xf numFmtId="167" fontId="5" fillId="3" borderId="0" xfId="1" applyNumberFormat="1" applyFont="1" applyFill="1" applyBorder="1" applyAlignment="1">
      <alignment vertical="center"/>
    </xf>
    <xf numFmtId="0" fontId="5" fillId="3" borderId="0" xfId="2" applyFont="1" applyFill="1"/>
    <xf numFmtId="0" fontId="5" fillId="3" borderId="0" xfId="2" applyFont="1" applyFill="1" applyAlignment="1">
      <alignment vertical="center"/>
    </xf>
    <xf numFmtId="0" fontId="11" fillId="3" borderId="0" xfId="3" applyFont="1" applyFill="1" applyAlignment="1">
      <alignment horizontal="left" wrapText="1"/>
    </xf>
    <xf numFmtId="167" fontId="11" fillId="3" borderId="0" xfId="1" applyNumberFormat="1" applyFont="1" applyFill="1" applyBorder="1" applyAlignment="1">
      <alignment horizontal="right" wrapText="1"/>
    </xf>
    <xf numFmtId="0" fontId="6" fillId="3" borderId="0" xfId="2" applyFont="1" applyFill="1"/>
    <xf numFmtId="0" fontId="12" fillId="3" borderId="0" xfId="2" applyFont="1" applyFill="1" applyAlignment="1">
      <alignment horizontal="center" vertical="center" wrapText="1"/>
    </xf>
    <xf numFmtId="170" fontId="12" fillId="3" borderId="0" xfId="4" applyNumberFormat="1" applyFont="1" applyFill="1" applyBorder="1" applyAlignment="1">
      <alignment horizontal="center" vertical="center" wrapText="1"/>
    </xf>
    <xf numFmtId="0" fontId="6" fillId="3" borderId="0" xfId="3" applyFont="1" applyFill="1" applyAlignment="1">
      <alignment horizontal="left" vertical="top"/>
    </xf>
    <xf numFmtId="167" fontId="2" fillId="3" borderId="0" xfId="1" applyNumberFormat="1" applyFont="1" applyFill="1" applyBorder="1" applyAlignment="1">
      <alignment horizontal="right" vertical="top" wrapText="1"/>
    </xf>
    <xf numFmtId="167" fontId="10" fillId="3" borderId="0" xfId="1" applyNumberFormat="1" applyFont="1" applyFill="1" applyBorder="1" applyAlignment="1">
      <alignment horizontal="right" vertical="top" wrapText="1"/>
    </xf>
    <xf numFmtId="0" fontId="6" fillId="3" borderId="0" xfId="2" applyFont="1" applyFill="1" applyAlignment="1">
      <alignment vertical="top"/>
    </xf>
    <xf numFmtId="170" fontId="10" fillId="3" borderId="0" xfId="4" applyNumberFormat="1" applyFont="1" applyFill="1" applyBorder="1" applyAlignment="1">
      <alignment horizontal="right" vertical="top" wrapText="1"/>
    </xf>
    <xf numFmtId="167" fontId="6" fillId="3" borderId="0" xfId="1" applyNumberFormat="1" applyFont="1" applyFill="1" applyBorder="1" applyAlignment="1">
      <alignment horizontal="right" vertical="top" wrapText="1"/>
    </xf>
    <xf numFmtId="167" fontId="6" fillId="3" borderId="0" xfId="1" applyNumberFormat="1" applyFont="1" applyFill="1" applyBorder="1" applyAlignment="1">
      <alignment vertical="top"/>
    </xf>
    <xf numFmtId="167" fontId="6" fillId="3" borderId="0" xfId="1" applyNumberFormat="1" applyFont="1" applyFill="1" applyBorder="1"/>
    <xf numFmtId="170" fontId="10" fillId="3" borderId="0" xfId="4" quotePrefix="1" applyNumberFormat="1" applyFont="1" applyFill="1" applyBorder="1" applyAlignment="1">
      <alignment horizontal="right" vertical="top" wrapText="1"/>
    </xf>
    <xf numFmtId="167" fontId="2" fillId="3" borderId="0" xfId="1" applyNumberFormat="1" applyFont="1" applyFill="1"/>
    <xf numFmtId="0" fontId="8" fillId="3" borderId="0" xfId="7" applyFont="1" applyFill="1" applyAlignment="1">
      <alignment vertical="center"/>
    </xf>
    <xf numFmtId="0" fontId="8" fillId="3" borderId="0" xfId="7" applyFont="1" applyFill="1" applyAlignment="1">
      <alignment horizontal="center" vertical="center"/>
    </xf>
    <xf numFmtId="0" fontId="8" fillId="3" borderId="0" xfId="7" quotePrefix="1" applyFont="1" applyFill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43" fontId="8" fillId="3" borderId="0" xfId="1" applyFont="1" applyFill="1" applyBorder="1" applyAlignment="1">
      <alignment horizontal="right" vertical="center" wrapText="1"/>
    </xf>
    <xf numFmtId="43" fontId="8" fillId="3" borderId="0" xfId="1" applyFont="1" applyFill="1" applyBorder="1" applyAlignment="1">
      <alignment horizontal="right" vertical="center"/>
    </xf>
    <xf numFmtId="169" fontId="2" fillId="3" borderId="0" xfId="1" applyNumberFormat="1" applyFont="1" applyFill="1" applyBorder="1"/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167" fontId="44" fillId="0" borderId="0" xfId="1" applyNumberFormat="1" applyFont="1"/>
    <xf numFmtId="0" fontId="15" fillId="3" borderId="0" xfId="0" applyFont="1" applyFill="1"/>
    <xf numFmtId="167" fontId="15" fillId="3" borderId="0" xfId="0" applyNumberFormat="1" applyFont="1" applyFill="1"/>
    <xf numFmtId="0" fontId="16" fillId="3" borderId="0" xfId="0" applyFont="1" applyFill="1"/>
    <xf numFmtId="0" fontId="8" fillId="3" borderId="0" xfId="0" applyFont="1" applyFill="1" applyAlignment="1">
      <alignment horizontal="center" vertical="center"/>
    </xf>
    <xf numFmtId="0" fontId="16" fillId="3" borderId="0" xfId="0" quotePrefix="1" applyFont="1" applyFill="1"/>
    <xf numFmtId="0" fontId="16" fillId="3" borderId="0" xfId="0" applyFont="1" applyFill="1" applyAlignment="1">
      <alignment wrapText="1"/>
    </xf>
    <xf numFmtId="169" fontId="2" fillId="3" borderId="0" xfId="0" applyNumberFormat="1" applyFont="1" applyFill="1" applyAlignment="1">
      <alignment wrapText="1"/>
    </xf>
    <xf numFmtId="170" fontId="2" fillId="3" borderId="0" xfId="1" applyNumberFormat="1" applyFont="1" applyFill="1" applyBorder="1" applyAlignment="1">
      <alignment wrapText="1"/>
    </xf>
    <xf numFmtId="167" fontId="16" fillId="37" borderId="0" xfId="1" applyNumberFormat="1" applyFont="1" applyFill="1"/>
    <xf numFmtId="167" fontId="16" fillId="0" borderId="0" xfId="1" applyNumberFormat="1" applyFont="1" applyAlignment="1">
      <alignment wrapText="1"/>
    </xf>
    <xf numFmtId="167" fontId="18" fillId="3" borderId="0" xfId="1" applyNumberFormat="1" applyFont="1" applyFill="1" applyBorder="1" applyAlignment="1">
      <alignment horizontal="left"/>
    </xf>
    <xf numFmtId="167" fontId="19" fillId="3" borderId="0" xfId="1" applyNumberFormat="1" applyFont="1" applyFill="1" applyBorder="1" applyAlignment="1"/>
    <xf numFmtId="168" fontId="19" fillId="3" borderId="0" xfId="1" applyNumberFormat="1" applyFont="1" applyFill="1" applyBorder="1" applyAlignment="1"/>
    <xf numFmtId="170" fontId="19" fillId="3" borderId="0" xfId="1" applyNumberFormat="1" applyFont="1" applyFill="1" applyBorder="1" applyAlignment="1"/>
    <xf numFmtId="172" fontId="19" fillId="3" borderId="0" xfId="1" applyNumberFormat="1" applyFont="1" applyFill="1" applyBorder="1" applyAlignment="1"/>
    <xf numFmtId="172" fontId="13" fillId="5" borderId="0" xfId="1" applyNumberFormat="1" applyFont="1" applyFill="1" applyBorder="1" applyAlignment="1"/>
    <xf numFmtId="167" fontId="13" fillId="4" borderId="0" xfId="1" applyNumberFormat="1" applyFont="1" applyFill="1" applyBorder="1" applyAlignment="1"/>
    <xf numFmtId="167" fontId="41" fillId="38" borderId="0" xfId="1" quotePrefix="1" applyNumberFormat="1" applyFont="1" applyFill="1" applyAlignment="1">
      <alignment horizontal="center" vertical="top"/>
    </xf>
    <xf numFmtId="167" fontId="45" fillId="0" borderId="0" xfId="1" applyNumberFormat="1" applyFont="1" applyFill="1" applyAlignment="1"/>
    <xf numFmtId="167" fontId="45" fillId="0" borderId="0" xfId="1" applyNumberFormat="1" applyFont="1" applyFill="1" applyAlignment="1">
      <alignment horizontal="left"/>
    </xf>
    <xf numFmtId="168" fontId="45" fillId="0" borderId="0" xfId="1" applyNumberFormat="1" applyFont="1" applyFill="1" applyBorder="1" applyAlignment="1">
      <alignment horizontal="left"/>
    </xf>
    <xf numFmtId="167" fontId="45" fillId="0" borderId="0" xfId="1" applyNumberFormat="1" applyFont="1" applyFill="1" applyBorder="1" applyAlignment="1">
      <alignment horizontal="left"/>
    </xf>
    <xf numFmtId="167" fontId="45" fillId="0" borderId="0" xfId="1" applyNumberFormat="1" applyFont="1" applyFill="1"/>
    <xf numFmtId="167" fontId="45" fillId="0" borderId="0" xfId="1" applyNumberFormat="1" applyFont="1" applyFill="1" applyBorder="1" applyAlignment="1"/>
    <xf numFmtId="167" fontId="45" fillId="41" borderId="0" xfId="1" applyNumberFormat="1" applyFont="1" applyFill="1" applyAlignment="1">
      <alignment horizontal="left"/>
    </xf>
    <xf numFmtId="167" fontId="45" fillId="0" borderId="0" xfId="1" applyNumberFormat="1" applyFont="1" applyAlignment="1">
      <alignment horizontal="left"/>
    </xf>
    <xf numFmtId="167" fontId="13" fillId="5" borderId="0" xfId="1" applyNumberFormat="1" applyFont="1" applyFill="1" applyBorder="1"/>
    <xf numFmtId="168" fontId="13" fillId="5" borderId="0" xfId="1" applyNumberFormat="1" applyFont="1" applyFill="1" applyBorder="1"/>
    <xf numFmtId="169" fontId="13" fillId="5" borderId="0" xfId="0" applyNumberFormat="1" applyFont="1" applyFill="1"/>
    <xf numFmtId="170" fontId="13" fillId="5" borderId="0" xfId="1" applyNumberFormat="1" applyFont="1" applyFill="1" applyBorder="1"/>
    <xf numFmtId="0" fontId="45" fillId="0" borderId="0" xfId="0" applyFont="1"/>
    <xf numFmtId="168" fontId="13" fillId="5" borderId="0" xfId="1" applyNumberFormat="1" applyFont="1" applyFill="1" applyBorder="1" applyAlignment="1"/>
    <xf numFmtId="170" fontId="13" fillId="5" borderId="0" xfId="1" applyNumberFormat="1" applyFont="1" applyFill="1" applyBorder="1" applyAlignment="1"/>
    <xf numFmtId="0" fontId="45" fillId="0" borderId="0" xfId="0" applyFont="1" applyBorder="1"/>
    <xf numFmtId="167" fontId="45" fillId="0" borderId="0" xfId="1" applyNumberFormat="1" applyFont="1" applyBorder="1"/>
    <xf numFmtId="167" fontId="15" fillId="0" borderId="0" xfId="1" applyNumberFormat="1" applyFont="1"/>
    <xf numFmtId="167" fontId="41" fillId="0" borderId="0" xfId="1" applyNumberFormat="1" applyFont="1" applyAlignment="1"/>
    <xf numFmtId="167" fontId="15" fillId="0" borderId="0" xfId="1" applyNumberFormat="1" applyFont="1" applyFill="1" applyBorder="1" applyAlignment="1">
      <alignment horizontal="left"/>
    </xf>
    <xf numFmtId="167" fontId="15" fillId="0" borderId="0" xfId="1" applyNumberFormat="1" applyFont="1" applyFill="1" applyAlignment="1">
      <alignment horizontal="left"/>
    </xf>
    <xf numFmtId="167" fontId="6" fillId="37" borderId="0" xfId="1" applyNumberFormat="1" applyFont="1" applyFill="1" applyBorder="1" applyAlignment="1">
      <alignment horizontal="right" vertical="top" wrapText="1"/>
    </xf>
    <xf numFmtId="167" fontId="19" fillId="0" borderId="0" xfId="1" applyNumberFormat="1" applyFont="1"/>
    <xf numFmtId="167" fontId="2" fillId="0" borderId="0" xfId="1" applyNumberFormat="1" applyFont="1" applyBorder="1"/>
    <xf numFmtId="167" fontId="2" fillId="0" borderId="0" xfId="1" applyNumberFormat="1" applyFont="1" applyAlignment="1">
      <alignment horizontal="right"/>
    </xf>
    <xf numFmtId="167" fontId="2" fillId="42" borderId="0" xfId="1" applyNumberFormat="1" applyFont="1" applyFill="1" applyAlignment="1">
      <alignment horizontal="right"/>
    </xf>
    <xf numFmtId="167" fontId="45" fillId="41" borderId="0" xfId="1" applyNumberFormat="1" applyFont="1" applyFill="1" applyBorder="1" applyAlignment="1"/>
    <xf numFmtId="167" fontId="45" fillId="0" borderId="0" xfId="1" applyNumberFormat="1" applyFont="1" applyBorder="1" applyAlignment="1"/>
    <xf numFmtId="172" fontId="10" fillId="3" borderId="0" xfId="4" applyNumberFormat="1" applyFont="1" applyFill="1" applyBorder="1" applyAlignment="1">
      <alignment wrapText="1"/>
    </xf>
    <xf numFmtId="167" fontId="41" fillId="39" borderId="0" xfId="1" quotePrefix="1" applyNumberFormat="1" applyFont="1" applyFill="1" applyAlignment="1">
      <alignment horizontal="center"/>
    </xf>
    <xf numFmtId="167" fontId="41" fillId="40" borderId="0" xfId="1" applyNumberFormat="1" applyFont="1" applyFill="1"/>
    <xf numFmtId="167" fontId="18" fillId="0" borderId="0" xfId="1" applyNumberFormat="1" applyFont="1"/>
    <xf numFmtId="0" fontId="43" fillId="0" borderId="0" xfId="0" applyFont="1"/>
    <xf numFmtId="0" fontId="47" fillId="42" borderId="0" xfId="0" applyFont="1" applyFill="1"/>
    <xf numFmtId="167" fontId="2" fillId="37" borderId="0" xfId="1" applyNumberFormat="1" applyFont="1" applyFill="1"/>
    <xf numFmtId="167" fontId="45" fillId="37" borderId="0" xfId="1" applyNumberFormat="1" applyFont="1" applyFill="1"/>
    <xf numFmtId="167" fontId="45" fillId="0" borderId="0" xfId="1" applyNumberFormat="1" applyFont="1"/>
    <xf numFmtId="0" fontId="48" fillId="0" borderId="0" xfId="0" applyFont="1"/>
    <xf numFmtId="167" fontId="49" fillId="39" borderId="0" xfId="1" quotePrefix="1" applyNumberFormat="1" applyFont="1" applyFill="1" applyAlignment="1">
      <alignment horizontal="center" vertical="center"/>
    </xf>
    <xf numFmtId="167" fontId="48" fillId="0" borderId="0" xfId="1" applyNumberFormat="1" applyFont="1" applyFill="1" applyAlignment="1"/>
    <xf numFmtId="167" fontId="48" fillId="0" borderId="0" xfId="1" applyNumberFormat="1" applyFont="1"/>
    <xf numFmtId="167" fontId="48" fillId="37" borderId="0" xfId="1" applyNumberFormat="1" applyFont="1" applyFill="1"/>
    <xf numFmtId="43" fontId="48" fillId="0" borderId="0" xfId="1" applyFont="1"/>
    <xf numFmtId="43" fontId="48" fillId="0" borderId="0" xfId="1" applyFont="1" applyAlignment="1">
      <alignment horizontal="right"/>
    </xf>
    <xf numFmtId="43" fontId="48" fillId="39" borderId="0" xfId="1" quotePrefix="1" applyFont="1" applyFill="1" applyAlignment="1">
      <alignment horizontal="center"/>
    </xf>
    <xf numFmtId="43" fontId="48" fillId="0" borderId="0" xfId="1" applyFont="1" applyBorder="1"/>
    <xf numFmtId="43" fontId="48" fillId="0" borderId="0" xfId="1" applyFont="1" applyBorder="1" applyAlignment="1">
      <alignment horizontal="right"/>
    </xf>
    <xf numFmtId="167" fontId="43" fillId="42" borderId="0" xfId="1" applyNumberFormat="1" applyFont="1" applyFill="1"/>
    <xf numFmtId="167" fontId="45" fillId="42" borderId="0" xfId="1" applyNumberFormat="1" applyFont="1" applyFill="1"/>
    <xf numFmtId="167" fontId="8" fillId="2" borderId="1" xfId="1" applyNumberFormat="1" applyFont="1" applyFill="1" applyBorder="1" applyAlignment="1">
      <alignment horizontal="center"/>
    </xf>
    <xf numFmtId="0" fontId="8" fillId="2" borderId="1" xfId="2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43" fontId="8" fillId="2" borderId="1" xfId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43" fontId="8" fillId="2" borderId="0" xfId="1" applyFont="1" applyFill="1" applyBorder="1" applyAlignment="1">
      <alignment horizontal="center"/>
    </xf>
  </cellXfs>
  <cellStyles count="82">
    <cellStyle name="20% - Accent1 2" xfId="51" xr:uid="{00000000-0005-0000-0000-000000000000}"/>
    <cellStyle name="20% - Accent2 2" xfId="55" xr:uid="{00000000-0005-0000-0000-000001000000}"/>
    <cellStyle name="20% - Accent3 2" xfId="59" xr:uid="{00000000-0005-0000-0000-000002000000}"/>
    <cellStyle name="20% - Accent4 2" xfId="63" xr:uid="{00000000-0005-0000-0000-000003000000}"/>
    <cellStyle name="20% - Accent5 2" xfId="67" xr:uid="{00000000-0005-0000-0000-000004000000}"/>
    <cellStyle name="20% - Accent6 2" xfId="71" xr:uid="{00000000-0005-0000-0000-000005000000}"/>
    <cellStyle name="40% - Accent1 2" xfId="52" xr:uid="{00000000-0005-0000-0000-000006000000}"/>
    <cellStyle name="40% - Accent2 2" xfId="56" xr:uid="{00000000-0005-0000-0000-000007000000}"/>
    <cellStyle name="40% - Accent3 2" xfId="60" xr:uid="{00000000-0005-0000-0000-000008000000}"/>
    <cellStyle name="40% - Accent4 2" xfId="64" xr:uid="{00000000-0005-0000-0000-000009000000}"/>
    <cellStyle name="40% - Accent5 2" xfId="68" xr:uid="{00000000-0005-0000-0000-00000A000000}"/>
    <cellStyle name="40% - Accent6 2" xfId="72" xr:uid="{00000000-0005-0000-0000-00000B000000}"/>
    <cellStyle name="60% - Accent1 2" xfId="53" xr:uid="{00000000-0005-0000-0000-00000C000000}"/>
    <cellStyle name="60% - Accent2 2" xfId="57" xr:uid="{00000000-0005-0000-0000-00000D000000}"/>
    <cellStyle name="60% - Accent3 2" xfId="61" xr:uid="{00000000-0005-0000-0000-00000E000000}"/>
    <cellStyle name="60% - Accent4 2" xfId="65" xr:uid="{00000000-0005-0000-0000-00000F000000}"/>
    <cellStyle name="60% - Accent5 2" xfId="69" xr:uid="{00000000-0005-0000-0000-000010000000}"/>
    <cellStyle name="60% - Accent6 2" xfId="73" xr:uid="{00000000-0005-0000-0000-000011000000}"/>
    <cellStyle name="Accent1 2" xfId="50" xr:uid="{00000000-0005-0000-0000-000012000000}"/>
    <cellStyle name="Accent2 2" xfId="54" xr:uid="{00000000-0005-0000-0000-000013000000}"/>
    <cellStyle name="Accent3 2" xfId="58" xr:uid="{00000000-0005-0000-0000-000014000000}"/>
    <cellStyle name="Accent4 2" xfId="62" xr:uid="{00000000-0005-0000-0000-000015000000}"/>
    <cellStyle name="Accent5 2" xfId="66" xr:uid="{00000000-0005-0000-0000-000016000000}"/>
    <cellStyle name="Accent6 2" xfId="70" xr:uid="{00000000-0005-0000-0000-000017000000}"/>
    <cellStyle name="Bad 2" xfId="40" xr:uid="{00000000-0005-0000-0000-000018000000}"/>
    <cellStyle name="Calculation 2" xfId="44" xr:uid="{00000000-0005-0000-0000-000019000000}"/>
    <cellStyle name="Check Cell 2" xfId="46" xr:uid="{00000000-0005-0000-0000-00001A000000}"/>
    <cellStyle name="Comma" xfId="1" builtinId="3"/>
    <cellStyle name="Comma 10" xfId="4" xr:uid="{00000000-0005-0000-0000-00001C000000}"/>
    <cellStyle name="Comma 10 2" xfId="79" xr:uid="{00000000-0005-0000-0000-00001D000000}"/>
    <cellStyle name="Comma 10 3" xfId="13" xr:uid="{00000000-0005-0000-0000-00001E000000}"/>
    <cellStyle name="Comma 10 4 2 4" xfId="81" xr:uid="{00000000-0005-0000-0000-00001F000000}"/>
    <cellStyle name="Comma 12" xfId="5" xr:uid="{00000000-0005-0000-0000-000020000000}"/>
    <cellStyle name="Comma 12 2" xfId="78" xr:uid="{00000000-0005-0000-0000-000021000000}"/>
    <cellStyle name="Comma 178" xfId="14" xr:uid="{00000000-0005-0000-0000-000022000000}"/>
    <cellStyle name="Comma 2" xfId="15" xr:uid="{00000000-0005-0000-0000-000023000000}"/>
    <cellStyle name="Comma 2 2" xfId="16" xr:uid="{00000000-0005-0000-0000-000024000000}"/>
    <cellStyle name="Comma 240" xfId="10" xr:uid="{00000000-0005-0000-0000-000025000000}"/>
    <cellStyle name="Comma 28" xfId="17" xr:uid="{00000000-0005-0000-0000-000026000000}"/>
    <cellStyle name="Comma 3" xfId="18" xr:uid="{00000000-0005-0000-0000-000027000000}"/>
    <cellStyle name="Comma 3 2" xfId="19" xr:uid="{00000000-0005-0000-0000-000028000000}"/>
    <cellStyle name="Comma 4" xfId="34" xr:uid="{00000000-0005-0000-0000-000029000000}"/>
    <cellStyle name="Comma 5" xfId="75" xr:uid="{00000000-0005-0000-0000-00002A000000}"/>
    <cellStyle name="Comma 6" xfId="77" xr:uid="{00000000-0005-0000-0000-00002B000000}"/>
    <cellStyle name="Comma 7" xfId="80" xr:uid="{00000000-0005-0000-0000-00002C000000}"/>
    <cellStyle name="Comma 9" xfId="8" xr:uid="{00000000-0005-0000-0000-00002D000000}"/>
    <cellStyle name="Currency 2" xfId="20" xr:uid="{00000000-0005-0000-0000-00002E000000}"/>
    <cellStyle name="Explanatory Text 2" xfId="48" xr:uid="{00000000-0005-0000-0000-00002F000000}"/>
    <cellStyle name="Good 2" xfId="39" xr:uid="{00000000-0005-0000-0000-000030000000}"/>
    <cellStyle name="Heading 1 2" xfId="35" xr:uid="{00000000-0005-0000-0000-000031000000}"/>
    <cellStyle name="Heading 2 2" xfId="36" xr:uid="{00000000-0005-0000-0000-000032000000}"/>
    <cellStyle name="Heading 3 2" xfId="37" xr:uid="{00000000-0005-0000-0000-000033000000}"/>
    <cellStyle name="Heading 4 2" xfId="38" xr:uid="{00000000-0005-0000-0000-000034000000}"/>
    <cellStyle name="Input 2" xfId="42" xr:uid="{00000000-0005-0000-0000-000035000000}"/>
    <cellStyle name="Linked Cell 2" xfId="45" xr:uid="{00000000-0005-0000-0000-000036000000}"/>
    <cellStyle name="Neutral 2" xfId="41" xr:uid="{00000000-0005-0000-0000-000037000000}"/>
    <cellStyle name="Normal" xfId="0" builtinId="0"/>
    <cellStyle name="Normal - Style1" xfId="21" xr:uid="{00000000-0005-0000-0000-000039000000}"/>
    <cellStyle name="Normal 10" xfId="76" xr:uid="{00000000-0005-0000-0000-00003A000000}"/>
    <cellStyle name="Normal 2" xfId="3" xr:uid="{00000000-0005-0000-0000-00003B000000}"/>
    <cellStyle name="Normal 2 2" xfId="22" xr:uid="{00000000-0005-0000-0000-00003C000000}"/>
    <cellStyle name="Normal 2 2 2" xfId="23" xr:uid="{00000000-0005-0000-0000-00003D000000}"/>
    <cellStyle name="Normal 2 2 38" xfId="9" xr:uid="{00000000-0005-0000-0000-00003E000000}"/>
    <cellStyle name="Normal 2 3" xfId="24" xr:uid="{00000000-0005-0000-0000-00003F000000}"/>
    <cellStyle name="Normal 3" xfId="25" xr:uid="{00000000-0005-0000-0000-000040000000}"/>
    <cellStyle name="Normal 3 2" xfId="26" xr:uid="{00000000-0005-0000-0000-000041000000}"/>
    <cellStyle name="Normal 4" xfId="27" xr:uid="{00000000-0005-0000-0000-000042000000}"/>
    <cellStyle name="Normal 4 2 2" xfId="28" xr:uid="{00000000-0005-0000-0000-000043000000}"/>
    <cellStyle name="Normal 4 2 2 10" xfId="2" xr:uid="{00000000-0005-0000-0000-000044000000}"/>
    <cellStyle name="Normal 5" xfId="29" xr:uid="{00000000-0005-0000-0000-000045000000}"/>
    <cellStyle name="Normal 6" xfId="30" xr:uid="{00000000-0005-0000-0000-000046000000}"/>
    <cellStyle name="Normal 7" xfId="31" xr:uid="{00000000-0005-0000-0000-000047000000}"/>
    <cellStyle name="Normal 8" xfId="33" xr:uid="{00000000-0005-0000-0000-000048000000}"/>
    <cellStyle name="Normal 9" xfId="7" xr:uid="{00000000-0005-0000-0000-000049000000}"/>
    <cellStyle name="Normal 9 2" xfId="74" xr:uid="{00000000-0005-0000-0000-00004A000000}"/>
    <cellStyle name="Note" xfId="12" builtinId="10" customBuiltin="1"/>
    <cellStyle name="Output 2" xfId="43" xr:uid="{00000000-0005-0000-0000-00004C000000}"/>
    <cellStyle name="Percent" xfId="6" builtinId="5"/>
    <cellStyle name="Percent 2" xfId="32" xr:uid="{00000000-0005-0000-0000-00004E000000}"/>
    <cellStyle name="Title" xfId="11" builtinId="15" customBuiltin="1"/>
    <cellStyle name="Total 2" xfId="49" xr:uid="{00000000-0005-0000-0000-000050000000}"/>
    <cellStyle name="Warning Text 2" xfId="47" xr:uid="{00000000-0005-0000-0000-00005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Z94"/>
  <sheetViews>
    <sheetView view="pageBreakPreview" zoomScaleNormal="100" zoomScaleSheetLayoutView="100" workbookViewId="0">
      <pane xSplit="1" ySplit="5" topLeftCell="B6" activePane="bottomRight" state="frozen"/>
      <selection activeCell="N52" sqref="N52"/>
      <selection pane="topRight" activeCell="N52" sqref="N52"/>
      <selection pane="bottomLeft" activeCell="N52" sqref="N52"/>
      <selection pane="bottomRight" activeCell="Q24" sqref="Q24"/>
    </sheetView>
  </sheetViews>
  <sheetFormatPr defaultRowHeight="12" x14ac:dyDescent="0.2"/>
  <cols>
    <col min="1" max="1" width="14.28515625" style="3" customWidth="1"/>
    <col min="2" max="2" width="9.7109375" style="24" customWidth="1"/>
    <col min="3" max="3" width="10.140625" style="24" customWidth="1"/>
    <col min="4" max="4" width="9.7109375" style="24" bestFit="1" customWidth="1"/>
    <col min="5" max="5" width="10.5703125" style="24" customWidth="1"/>
    <col min="6" max="6" width="11.7109375" style="24" customWidth="1"/>
    <col min="7" max="7" width="1.140625" style="3" customWidth="1"/>
    <col min="8" max="8" width="9.28515625" style="3" customWidth="1"/>
    <col min="9" max="9" width="10.28515625" style="3" customWidth="1"/>
    <col min="10" max="10" width="8.85546875" style="3" customWidth="1"/>
    <col min="11" max="11" width="10.5703125" style="3" customWidth="1"/>
    <col min="12" max="12" width="10.85546875" style="3" customWidth="1"/>
    <col min="13" max="13" width="11" style="3" bestFit="1" customWidth="1"/>
    <col min="14" max="15" width="11.28515625" style="3" bestFit="1" customWidth="1"/>
    <col min="16" max="16" width="12.7109375" style="3" bestFit="1" customWidth="1"/>
    <col min="17" max="17" width="12.5703125" style="3" bestFit="1" customWidth="1"/>
    <col min="18" max="18" width="11" style="3" bestFit="1" customWidth="1"/>
    <col min="19" max="197" width="9.140625" style="3"/>
    <col min="198" max="198" width="13.5703125" style="3" customWidth="1"/>
    <col min="199" max="199" width="9.7109375" style="3" customWidth="1"/>
    <col min="200" max="200" width="10.140625" style="3" customWidth="1"/>
    <col min="201" max="201" width="9.28515625" style="3" customWidth="1"/>
    <col min="202" max="202" width="10.5703125" style="3" customWidth="1"/>
    <col min="203" max="203" width="11.7109375" style="3" customWidth="1"/>
    <col min="204" max="204" width="1.140625" style="3" customWidth="1"/>
    <col min="205" max="205" width="9.28515625" style="3" customWidth="1"/>
    <col min="206" max="206" width="10.28515625" style="3" customWidth="1"/>
    <col min="207" max="207" width="8.85546875" style="3" customWidth="1"/>
    <col min="208" max="208" width="10.5703125" style="3" customWidth="1"/>
    <col min="209" max="209" width="10.85546875" style="3" customWidth="1"/>
    <col min="210" max="210" width="12" style="3" bestFit="1" customWidth="1"/>
    <col min="211" max="212" width="11" style="3" bestFit="1" customWidth="1"/>
    <col min="213" max="213" width="11.140625" style="3" bestFit="1" customWidth="1"/>
    <col min="214" max="214" width="10.140625" style="3" bestFit="1" customWidth="1"/>
    <col min="215" max="453" width="9.140625" style="3"/>
    <col min="454" max="454" width="13.5703125" style="3" customWidth="1"/>
    <col min="455" max="455" width="9.7109375" style="3" customWidth="1"/>
    <col min="456" max="456" width="10.140625" style="3" customWidth="1"/>
    <col min="457" max="457" width="9.28515625" style="3" customWidth="1"/>
    <col min="458" max="458" width="10.5703125" style="3" customWidth="1"/>
    <col min="459" max="459" width="11.7109375" style="3" customWidth="1"/>
    <col min="460" max="460" width="1.140625" style="3" customWidth="1"/>
    <col min="461" max="461" width="9.28515625" style="3" customWidth="1"/>
    <col min="462" max="462" width="10.28515625" style="3" customWidth="1"/>
    <col min="463" max="463" width="8.85546875" style="3" customWidth="1"/>
    <col min="464" max="464" width="10.5703125" style="3" customWidth="1"/>
    <col min="465" max="465" width="10.85546875" style="3" customWidth="1"/>
    <col min="466" max="466" width="12" style="3" bestFit="1" customWidth="1"/>
    <col min="467" max="468" width="11" style="3" bestFit="1" customWidth="1"/>
    <col min="469" max="469" width="11.140625" style="3" bestFit="1" customWidth="1"/>
    <col min="470" max="470" width="10.140625" style="3" bestFit="1" customWidth="1"/>
    <col min="471" max="709" width="9.140625" style="3"/>
    <col min="710" max="710" width="13.5703125" style="3" customWidth="1"/>
    <col min="711" max="711" width="9.7109375" style="3" customWidth="1"/>
    <col min="712" max="712" width="10.140625" style="3" customWidth="1"/>
    <col min="713" max="713" width="9.28515625" style="3" customWidth="1"/>
    <col min="714" max="714" width="10.5703125" style="3" customWidth="1"/>
    <col min="715" max="715" width="11.7109375" style="3" customWidth="1"/>
    <col min="716" max="716" width="1.140625" style="3" customWidth="1"/>
    <col min="717" max="717" width="9.28515625" style="3" customWidth="1"/>
    <col min="718" max="718" width="10.28515625" style="3" customWidth="1"/>
    <col min="719" max="719" width="8.85546875" style="3" customWidth="1"/>
    <col min="720" max="720" width="10.5703125" style="3" customWidth="1"/>
    <col min="721" max="721" width="10.85546875" style="3" customWidth="1"/>
    <col min="722" max="722" width="12" style="3" bestFit="1" customWidth="1"/>
    <col min="723" max="724" width="11" style="3" bestFit="1" customWidth="1"/>
    <col min="725" max="725" width="11.140625" style="3" bestFit="1" customWidth="1"/>
    <col min="726" max="726" width="10.140625" style="3" bestFit="1" customWidth="1"/>
    <col min="727" max="965" width="9.140625" style="3"/>
    <col min="966" max="966" width="13.5703125" style="3" customWidth="1"/>
    <col min="967" max="967" width="9.7109375" style="3" customWidth="1"/>
    <col min="968" max="968" width="10.140625" style="3" customWidth="1"/>
    <col min="969" max="969" width="9.28515625" style="3" customWidth="1"/>
    <col min="970" max="970" width="10.5703125" style="3" customWidth="1"/>
    <col min="971" max="971" width="11.7109375" style="3" customWidth="1"/>
    <col min="972" max="972" width="1.140625" style="3" customWidth="1"/>
    <col min="973" max="973" width="9.28515625" style="3" customWidth="1"/>
    <col min="974" max="974" width="10.28515625" style="3" customWidth="1"/>
    <col min="975" max="975" width="8.85546875" style="3" customWidth="1"/>
    <col min="976" max="976" width="10.5703125" style="3" customWidth="1"/>
    <col min="977" max="977" width="10.85546875" style="3" customWidth="1"/>
    <col min="978" max="978" width="12" style="3" bestFit="1" customWidth="1"/>
    <col min="979" max="980" width="11" style="3" bestFit="1" customWidth="1"/>
    <col min="981" max="981" width="11.140625" style="3" bestFit="1" customWidth="1"/>
    <col min="982" max="982" width="10.140625" style="3" bestFit="1" customWidth="1"/>
    <col min="983" max="1221" width="9.140625" style="3"/>
    <col min="1222" max="1222" width="13.5703125" style="3" customWidth="1"/>
    <col min="1223" max="1223" width="9.7109375" style="3" customWidth="1"/>
    <col min="1224" max="1224" width="10.140625" style="3" customWidth="1"/>
    <col min="1225" max="1225" width="9.28515625" style="3" customWidth="1"/>
    <col min="1226" max="1226" width="10.5703125" style="3" customWidth="1"/>
    <col min="1227" max="1227" width="11.7109375" style="3" customWidth="1"/>
    <col min="1228" max="1228" width="1.140625" style="3" customWidth="1"/>
    <col min="1229" max="1229" width="9.28515625" style="3" customWidth="1"/>
    <col min="1230" max="1230" width="10.28515625" style="3" customWidth="1"/>
    <col min="1231" max="1231" width="8.85546875" style="3" customWidth="1"/>
    <col min="1232" max="1232" width="10.5703125" style="3" customWidth="1"/>
    <col min="1233" max="1233" width="10.85546875" style="3" customWidth="1"/>
    <col min="1234" max="1234" width="12" style="3" bestFit="1" customWidth="1"/>
    <col min="1235" max="1236" width="11" style="3" bestFit="1" customWidth="1"/>
    <col min="1237" max="1237" width="11.140625" style="3" bestFit="1" customWidth="1"/>
    <col min="1238" max="1238" width="10.140625" style="3" bestFit="1" customWidth="1"/>
    <col min="1239" max="1477" width="9.140625" style="3"/>
    <col min="1478" max="1478" width="13.5703125" style="3" customWidth="1"/>
    <col min="1479" max="1479" width="9.7109375" style="3" customWidth="1"/>
    <col min="1480" max="1480" width="10.140625" style="3" customWidth="1"/>
    <col min="1481" max="1481" width="9.28515625" style="3" customWidth="1"/>
    <col min="1482" max="1482" width="10.5703125" style="3" customWidth="1"/>
    <col min="1483" max="1483" width="11.7109375" style="3" customWidth="1"/>
    <col min="1484" max="1484" width="1.140625" style="3" customWidth="1"/>
    <col min="1485" max="1485" width="9.28515625" style="3" customWidth="1"/>
    <col min="1486" max="1486" width="10.28515625" style="3" customWidth="1"/>
    <col min="1487" max="1487" width="8.85546875" style="3" customWidth="1"/>
    <col min="1488" max="1488" width="10.5703125" style="3" customWidth="1"/>
    <col min="1489" max="1489" width="10.85546875" style="3" customWidth="1"/>
    <col min="1490" max="1490" width="12" style="3" bestFit="1" customWidth="1"/>
    <col min="1491" max="1492" width="11" style="3" bestFit="1" customWidth="1"/>
    <col min="1493" max="1493" width="11.140625" style="3" bestFit="1" customWidth="1"/>
    <col min="1494" max="1494" width="10.140625" style="3" bestFit="1" customWidth="1"/>
    <col min="1495" max="1733" width="9.140625" style="3"/>
    <col min="1734" max="1734" width="13.5703125" style="3" customWidth="1"/>
    <col min="1735" max="1735" width="9.7109375" style="3" customWidth="1"/>
    <col min="1736" max="1736" width="10.140625" style="3" customWidth="1"/>
    <col min="1737" max="1737" width="9.28515625" style="3" customWidth="1"/>
    <col min="1738" max="1738" width="10.5703125" style="3" customWidth="1"/>
    <col min="1739" max="1739" width="11.7109375" style="3" customWidth="1"/>
    <col min="1740" max="1740" width="1.140625" style="3" customWidth="1"/>
    <col min="1741" max="1741" width="9.28515625" style="3" customWidth="1"/>
    <col min="1742" max="1742" width="10.28515625" style="3" customWidth="1"/>
    <col min="1743" max="1743" width="8.85546875" style="3" customWidth="1"/>
    <col min="1744" max="1744" width="10.5703125" style="3" customWidth="1"/>
    <col min="1745" max="1745" width="10.85546875" style="3" customWidth="1"/>
    <col min="1746" max="1746" width="12" style="3" bestFit="1" customWidth="1"/>
    <col min="1747" max="1748" width="11" style="3" bestFit="1" customWidth="1"/>
    <col min="1749" max="1749" width="11.140625" style="3" bestFit="1" customWidth="1"/>
    <col min="1750" max="1750" width="10.140625" style="3" bestFit="1" customWidth="1"/>
    <col min="1751" max="1989" width="9.140625" style="3"/>
    <col min="1990" max="1990" width="13.5703125" style="3" customWidth="1"/>
    <col min="1991" max="1991" width="9.7109375" style="3" customWidth="1"/>
    <col min="1992" max="1992" width="10.140625" style="3" customWidth="1"/>
    <col min="1993" max="1993" width="9.28515625" style="3" customWidth="1"/>
    <col min="1994" max="1994" width="10.5703125" style="3" customWidth="1"/>
    <col min="1995" max="1995" width="11.7109375" style="3" customWidth="1"/>
    <col min="1996" max="1996" width="1.140625" style="3" customWidth="1"/>
    <col min="1997" max="1997" width="9.28515625" style="3" customWidth="1"/>
    <col min="1998" max="1998" width="10.28515625" style="3" customWidth="1"/>
    <col min="1999" max="1999" width="8.85546875" style="3" customWidth="1"/>
    <col min="2000" max="2000" width="10.5703125" style="3" customWidth="1"/>
    <col min="2001" max="2001" width="10.85546875" style="3" customWidth="1"/>
    <col min="2002" max="2002" width="12" style="3" bestFit="1" customWidth="1"/>
    <col min="2003" max="2004" width="11" style="3" bestFit="1" customWidth="1"/>
    <col min="2005" max="2005" width="11.140625" style="3" bestFit="1" customWidth="1"/>
    <col min="2006" max="2006" width="10.140625" style="3" bestFit="1" customWidth="1"/>
    <col min="2007" max="2245" width="9.140625" style="3"/>
    <col min="2246" max="2246" width="13.5703125" style="3" customWidth="1"/>
    <col min="2247" max="2247" width="9.7109375" style="3" customWidth="1"/>
    <col min="2248" max="2248" width="10.140625" style="3" customWidth="1"/>
    <col min="2249" max="2249" width="9.28515625" style="3" customWidth="1"/>
    <col min="2250" max="2250" width="10.5703125" style="3" customWidth="1"/>
    <col min="2251" max="2251" width="11.7109375" style="3" customWidth="1"/>
    <col min="2252" max="2252" width="1.140625" style="3" customWidth="1"/>
    <col min="2253" max="2253" width="9.28515625" style="3" customWidth="1"/>
    <col min="2254" max="2254" width="10.28515625" style="3" customWidth="1"/>
    <col min="2255" max="2255" width="8.85546875" style="3" customWidth="1"/>
    <col min="2256" max="2256" width="10.5703125" style="3" customWidth="1"/>
    <col min="2257" max="2257" width="10.85546875" style="3" customWidth="1"/>
    <col min="2258" max="2258" width="12" style="3" bestFit="1" customWidth="1"/>
    <col min="2259" max="2260" width="11" style="3" bestFit="1" customWidth="1"/>
    <col min="2261" max="2261" width="11.140625" style="3" bestFit="1" customWidth="1"/>
    <col min="2262" max="2262" width="10.140625" style="3" bestFit="1" customWidth="1"/>
    <col min="2263" max="2501" width="9.140625" style="3"/>
    <col min="2502" max="2502" width="13.5703125" style="3" customWidth="1"/>
    <col min="2503" max="2503" width="9.7109375" style="3" customWidth="1"/>
    <col min="2504" max="2504" width="10.140625" style="3" customWidth="1"/>
    <col min="2505" max="2505" width="9.28515625" style="3" customWidth="1"/>
    <col min="2506" max="2506" width="10.5703125" style="3" customWidth="1"/>
    <col min="2507" max="2507" width="11.7109375" style="3" customWidth="1"/>
    <col min="2508" max="2508" width="1.140625" style="3" customWidth="1"/>
    <col min="2509" max="2509" width="9.28515625" style="3" customWidth="1"/>
    <col min="2510" max="2510" width="10.28515625" style="3" customWidth="1"/>
    <col min="2511" max="2511" width="8.85546875" style="3" customWidth="1"/>
    <col min="2512" max="2512" width="10.5703125" style="3" customWidth="1"/>
    <col min="2513" max="2513" width="10.85546875" style="3" customWidth="1"/>
    <col min="2514" max="2514" width="12" style="3" bestFit="1" customWidth="1"/>
    <col min="2515" max="2516" width="11" style="3" bestFit="1" customWidth="1"/>
    <col min="2517" max="2517" width="11.140625" style="3" bestFit="1" customWidth="1"/>
    <col min="2518" max="2518" width="10.140625" style="3" bestFit="1" customWidth="1"/>
    <col min="2519" max="2757" width="9.140625" style="3"/>
    <col min="2758" max="2758" width="13.5703125" style="3" customWidth="1"/>
    <col min="2759" max="2759" width="9.7109375" style="3" customWidth="1"/>
    <col min="2760" max="2760" width="10.140625" style="3" customWidth="1"/>
    <col min="2761" max="2761" width="9.28515625" style="3" customWidth="1"/>
    <col min="2762" max="2762" width="10.5703125" style="3" customWidth="1"/>
    <col min="2763" max="2763" width="11.7109375" style="3" customWidth="1"/>
    <col min="2764" max="2764" width="1.140625" style="3" customWidth="1"/>
    <col min="2765" max="2765" width="9.28515625" style="3" customWidth="1"/>
    <col min="2766" max="2766" width="10.28515625" style="3" customWidth="1"/>
    <col min="2767" max="2767" width="8.85546875" style="3" customWidth="1"/>
    <col min="2768" max="2768" width="10.5703125" style="3" customWidth="1"/>
    <col min="2769" max="2769" width="10.85546875" style="3" customWidth="1"/>
    <col min="2770" max="2770" width="12" style="3" bestFit="1" customWidth="1"/>
    <col min="2771" max="2772" width="11" style="3" bestFit="1" customWidth="1"/>
    <col min="2773" max="2773" width="11.140625" style="3" bestFit="1" customWidth="1"/>
    <col min="2774" max="2774" width="10.140625" style="3" bestFit="1" customWidth="1"/>
    <col min="2775" max="3013" width="9.140625" style="3"/>
    <col min="3014" max="3014" width="13.5703125" style="3" customWidth="1"/>
    <col min="3015" max="3015" width="9.7109375" style="3" customWidth="1"/>
    <col min="3016" max="3016" width="10.140625" style="3" customWidth="1"/>
    <col min="3017" max="3017" width="9.28515625" style="3" customWidth="1"/>
    <col min="3018" max="3018" width="10.5703125" style="3" customWidth="1"/>
    <col min="3019" max="3019" width="11.7109375" style="3" customWidth="1"/>
    <col min="3020" max="3020" width="1.140625" style="3" customWidth="1"/>
    <col min="3021" max="3021" width="9.28515625" style="3" customWidth="1"/>
    <col min="3022" max="3022" width="10.28515625" style="3" customWidth="1"/>
    <col min="3023" max="3023" width="8.85546875" style="3" customWidth="1"/>
    <col min="3024" max="3024" width="10.5703125" style="3" customWidth="1"/>
    <col min="3025" max="3025" width="10.85546875" style="3" customWidth="1"/>
    <col min="3026" max="3026" width="12" style="3" bestFit="1" customWidth="1"/>
    <col min="3027" max="3028" width="11" style="3" bestFit="1" customWidth="1"/>
    <col min="3029" max="3029" width="11.140625" style="3" bestFit="1" customWidth="1"/>
    <col min="3030" max="3030" width="10.140625" style="3" bestFit="1" customWidth="1"/>
    <col min="3031" max="3269" width="9.140625" style="3"/>
    <col min="3270" max="3270" width="13.5703125" style="3" customWidth="1"/>
    <col min="3271" max="3271" width="9.7109375" style="3" customWidth="1"/>
    <col min="3272" max="3272" width="10.140625" style="3" customWidth="1"/>
    <col min="3273" max="3273" width="9.28515625" style="3" customWidth="1"/>
    <col min="3274" max="3274" width="10.5703125" style="3" customWidth="1"/>
    <col min="3275" max="3275" width="11.7109375" style="3" customWidth="1"/>
    <col min="3276" max="3276" width="1.140625" style="3" customWidth="1"/>
    <col min="3277" max="3277" width="9.28515625" style="3" customWidth="1"/>
    <col min="3278" max="3278" width="10.28515625" style="3" customWidth="1"/>
    <col min="3279" max="3279" width="8.85546875" style="3" customWidth="1"/>
    <col min="3280" max="3280" width="10.5703125" style="3" customWidth="1"/>
    <col min="3281" max="3281" width="10.85546875" style="3" customWidth="1"/>
    <col min="3282" max="3282" width="12" style="3" bestFit="1" customWidth="1"/>
    <col min="3283" max="3284" width="11" style="3" bestFit="1" customWidth="1"/>
    <col min="3285" max="3285" width="11.140625" style="3" bestFit="1" customWidth="1"/>
    <col min="3286" max="3286" width="10.140625" style="3" bestFit="1" customWidth="1"/>
    <col min="3287" max="3525" width="9.140625" style="3"/>
    <col min="3526" max="3526" width="13.5703125" style="3" customWidth="1"/>
    <col min="3527" max="3527" width="9.7109375" style="3" customWidth="1"/>
    <col min="3528" max="3528" width="10.140625" style="3" customWidth="1"/>
    <col min="3529" max="3529" width="9.28515625" style="3" customWidth="1"/>
    <col min="3530" max="3530" width="10.5703125" style="3" customWidth="1"/>
    <col min="3531" max="3531" width="11.7109375" style="3" customWidth="1"/>
    <col min="3532" max="3532" width="1.140625" style="3" customWidth="1"/>
    <col min="3533" max="3533" width="9.28515625" style="3" customWidth="1"/>
    <col min="3534" max="3534" width="10.28515625" style="3" customWidth="1"/>
    <col min="3535" max="3535" width="8.85546875" style="3" customWidth="1"/>
    <col min="3536" max="3536" width="10.5703125" style="3" customWidth="1"/>
    <col min="3537" max="3537" width="10.85546875" style="3" customWidth="1"/>
    <col min="3538" max="3538" width="12" style="3" bestFit="1" customWidth="1"/>
    <col min="3539" max="3540" width="11" style="3" bestFit="1" customWidth="1"/>
    <col min="3541" max="3541" width="11.140625" style="3" bestFit="1" customWidth="1"/>
    <col min="3542" max="3542" width="10.140625" style="3" bestFit="1" customWidth="1"/>
    <col min="3543" max="3781" width="9.140625" style="3"/>
    <col min="3782" max="3782" width="13.5703125" style="3" customWidth="1"/>
    <col min="3783" max="3783" width="9.7109375" style="3" customWidth="1"/>
    <col min="3784" max="3784" width="10.140625" style="3" customWidth="1"/>
    <col min="3785" max="3785" width="9.28515625" style="3" customWidth="1"/>
    <col min="3786" max="3786" width="10.5703125" style="3" customWidth="1"/>
    <col min="3787" max="3787" width="11.7109375" style="3" customWidth="1"/>
    <col min="3788" max="3788" width="1.140625" style="3" customWidth="1"/>
    <col min="3789" max="3789" width="9.28515625" style="3" customWidth="1"/>
    <col min="3790" max="3790" width="10.28515625" style="3" customWidth="1"/>
    <col min="3791" max="3791" width="8.85546875" style="3" customWidth="1"/>
    <col min="3792" max="3792" width="10.5703125" style="3" customWidth="1"/>
    <col min="3793" max="3793" width="10.85546875" style="3" customWidth="1"/>
    <col min="3794" max="3794" width="12" style="3" bestFit="1" customWidth="1"/>
    <col min="3795" max="3796" width="11" style="3" bestFit="1" customWidth="1"/>
    <col min="3797" max="3797" width="11.140625" style="3" bestFit="1" customWidth="1"/>
    <col min="3798" max="3798" width="10.140625" style="3" bestFit="1" customWidth="1"/>
    <col min="3799" max="4037" width="9.140625" style="3"/>
    <col min="4038" max="4038" width="13.5703125" style="3" customWidth="1"/>
    <col min="4039" max="4039" width="9.7109375" style="3" customWidth="1"/>
    <col min="4040" max="4040" width="10.140625" style="3" customWidth="1"/>
    <col min="4041" max="4041" width="9.28515625" style="3" customWidth="1"/>
    <col min="4042" max="4042" width="10.5703125" style="3" customWidth="1"/>
    <col min="4043" max="4043" width="11.7109375" style="3" customWidth="1"/>
    <col min="4044" max="4044" width="1.140625" style="3" customWidth="1"/>
    <col min="4045" max="4045" width="9.28515625" style="3" customWidth="1"/>
    <col min="4046" max="4046" width="10.28515625" style="3" customWidth="1"/>
    <col min="4047" max="4047" width="8.85546875" style="3" customWidth="1"/>
    <col min="4048" max="4048" width="10.5703125" style="3" customWidth="1"/>
    <col min="4049" max="4049" width="10.85546875" style="3" customWidth="1"/>
    <col min="4050" max="4050" width="12" style="3" bestFit="1" customWidth="1"/>
    <col min="4051" max="4052" width="11" style="3" bestFit="1" customWidth="1"/>
    <col min="4053" max="4053" width="11.140625" style="3" bestFit="1" customWidth="1"/>
    <col min="4054" max="4054" width="10.140625" style="3" bestFit="1" customWidth="1"/>
    <col min="4055" max="4293" width="9.140625" style="3"/>
    <col min="4294" max="4294" width="13.5703125" style="3" customWidth="1"/>
    <col min="4295" max="4295" width="9.7109375" style="3" customWidth="1"/>
    <col min="4296" max="4296" width="10.140625" style="3" customWidth="1"/>
    <col min="4297" max="4297" width="9.28515625" style="3" customWidth="1"/>
    <col min="4298" max="4298" width="10.5703125" style="3" customWidth="1"/>
    <col min="4299" max="4299" width="11.7109375" style="3" customWidth="1"/>
    <col min="4300" max="4300" width="1.140625" style="3" customWidth="1"/>
    <col min="4301" max="4301" width="9.28515625" style="3" customWidth="1"/>
    <col min="4302" max="4302" width="10.28515625" style="3" customWidth="1"/>
    <col min="4303" max="4303" width="8.85546875" style="3" customWidth="1"/>
    <col min="4304" max="4304" width="10.5703125" style="3" customWidth="1"/>
    <col min="4305" max="4305" width="10.85546875" style="3" customWidth="1"/>
    <col min="4306" max="4306" width="12" style="3" bestFit="1" customWidth="1"/>
    <col min="4307" max="4308" width="11" style="3" bestFit="1" customWidth="1"/>
    <col min="4309" max="4309" width="11.140625" style="3" bestFit="1" customWidth="1"/>
    <col min="4310" max="4310" width="10.140625" style="3" bestFit="1" customWidth="1"/>
    <col min="4311" max="4549" width="9.140625" style="3"/>
    <col min="4550" max="4550" width="13.5703125" style="3" customWidth="1"/>
    <col min="4551" max="4551" width="9.7109375" style="3" customWidth="1"/>
    <col min="4552" max="4552" width="10.140625" style="3" customWidth="1"/>
    <col min="4553" max="4553" width="9.28515625" style="3" customWidth="1"/>
    <col min="4554" max="4554" width="10.5703125" style="3" customWidth="1"/>
    <col min="4555" max="4555" width="11.7109375" style="3" customWidth="1"/>
    <col min="4556" max="4556" width="1.140625" style="3" customWidth="1"/>
    <col min="4557" max="4557" width="9.28515625" style="3" customWidth="1"/>
    <col min="4558" max="4558" width="10.28515625" style="3" customWidth="1"/>
    <col min="4559" max="4559" width="8.85546875" style="3" customWidth="1"/>
    <col min="4560" max="4560" width="10.5703125" style="3" customWidth="1"/>
    <col min="4561" max="4561" width="10.85546875" style="3" customWidth="1"/>
    <col min="4562" max="4562" width="12" style="3" bestFit="1" customWidth="1"/>
    <col min="4563" max="4564" width="11" style="3" bestFit="1" customWidth="1"/>
    <col min="4565" max="4565" width="11.140625" style="3" bestFit="1" customWidth="1"/>
    <col min="4566" max="4566" width="10.140625" style="3" bestFit="1" customWidth="1"/>
    <col min="4567" max="4805" width="9.140625" style="3"/>
    <col min="4806" max="4806" width="13.5703125" style="3" customWidth="1"/>
    <col min="4807" max="4807" width="9.7109375" style="3" customWidth="1"/>
    <col min="4808" max="4808" width="10.140625" style="3" customWidth="1"/>
    <col min="4809" max="4809" width="9.28515625" style="3" customWidth="1"/>
    <col min="4810" max="4810" width="10.5703125" style="3" customWidth="1"/>
    <col min="4811" max="4811" width="11.7109375" style="3" customWidth="1"/>
    <col min="4812" max="4812" width="1.140625" style="3" customWidth="1"/>
    <col min="4813" max="4813" width="9.28515625" style="3" customWidth="1"/>
    <col min="4814" max="4814" width="10.28515625" style="3" customWidth="1"/>
    <col min="4815" max="4815" width="8.85546875" style="3" customWidth="1"/>
    <col min="4816" max="4816" width="10.5703125" style="3" customWidth="1"/>
    <col min="4817" max="4817" width="10.85546875" style="3" customWidth="1"/>
    <col min="4818" max="4818" width="12" style="3" bestFit="1" customWidth="1"/>
    <col min="4819" max="4820" width="11" style="3" bestFit="1" customWidth="1"/>
    <col min="4821" max="4821" width="11.140625" style="3" bestFit="1" customWidth="1"/>
    <col min="4822" max="4822" width="10.140625" style="3" bestFit="1" customWidth="1"/>
    <col min="4823" max="5061" width="9.140625" style="3"/>
    <col min="5062" max="5062" width="13.5703125" style="3" customWidth="1"/>
    <col min="5063" max="5063" width="9.7109375" style="3" customWidth="1"/>
    <col min="5064" max="5064" width="10.140625" style="3" customWidth="1"/>
    <col min="5065" max="5065" width="9.28515625" style="3" customWidth="1"/>
    <col min="5066" max="5066" width="10.5703125" style="3" customWidth="1"/>
    <col min="5067" max="5067" width="11.7109375" style="3" customWidth="1"/>
    <col min="5068" max="5068" width="1.140625" style="3" customWidth="1"/>
    <col min="5069" max="5069" width="9.28515625" style="3" customWidth="1"/>
    <col min="5070" max="5070" width="10.28515625" style="3" customWidth="1"/>
    <col min="5071" max="5071" width="8.85546875" style="3" customWidth="1"/>
    <col min="5072" max="5072" width="10.5703125" style="3" customWidth="1"/>
    <col min="5073" max="5073" width="10.85546875" style="3" customWidth="1"/>
    <col min="5074" max="5074" width="12" style="3" bestFit="1" customWidth="1"/>
    <col min="5075" max="5076" width="11" style="3" bestFit="1" customWidth="1"/>
    <col min="5077" max="5077" width="11.140625" style="3" bestFit="1" customWidth="1"/>
    <col min="5078" max="5078" width="10.140625" style="3" bestFit="1" customWidth="1"/>
    <col min="5079" max="5317" width="9.140625" style="3"/>
    <col min="5318" max="5318" width="13.5703125" style="3" customWidth="1"/>
    <col min="5319" max="5319" width="9.7109375" style="3" customWidth="1"/>
    <col min="5320" max="5320" width="10.140625" style="3" customWidth="1"/>
    <col min="5321" max="5321" width="9.28515625" style="3" customWidth="1"/>
    <col min="5322" max="5322" width="10.5703125" style="3" customWidth="1"/>
    <col min="5323" max="5323" width="11.7109375" style="3" customWidth="1"/>
    <col min="5324" max="5324" width="1.140625" style="3" customWidth="1"/>
    <col min="5325" max="5325" width="9.28515625" style="3" customWidth="1"/>
    <col min="5326" max="5326" width="10.28515625" style="3" customWidth="1"/>
    <col min="5327" max="5327" width="8.85546875" style="3" customWidth="1"/>
    <col min="5328" max="5328" width="10.5703125" style="3" customWidth="1"/>
    <col min="5329" max="5329" width="10.85546875" style="3" customWidth="1"/>
    <col min="5330" max="5330" width="12" style="3" bestFit="1" customWidth="1"/>
    <col min="5331" max="5332" width="11" style="3" bestFit="1" customWidth="1"/>
    <col min="5333" max="5333" width="11.140625" style="3" bestFit="1" customWidth="1"/>
    <col min="5334" max="5334" width="10.140625" style="3" bestFit="1" customWidth="1"/>
    <col min="5335" max="5573" width="9.140625" style="3"/>
    <col min="5574" max="5574" width="13.5703125" style="3" customWidth="1"/>
    <col min="5575" max="5575" width="9.7109375" style="3" customWidth="1"/>
    <col min="5576" max="5576" width="10.140625" style="3" customWidth="1"/>
    <col min="5577" max="5577" width="9.28515625" style="3" customWidth="1"/>
    <col min="5578" max="5578" width="10.5703125" style="3" customWidth="1"/>
    <col min="5579" max="5579" width="11.7109375" style="3" customWidth="1"/>
    <col min="5580" max="5580" width="1.140625" style="3" customWidth="1"/>
    <col min="5581" max="5581" width="9.28515625" style="3" customWidth="1"/>
    <col min="5582" max="5582" width="10.28515625" style="3" customWidth="1"/>
    <col min="5583" max="5583" width="8.85546875" style="3" customWidth="1"/>
    <col min="5584" max="5584" width="10.5703125" style="3" customWidth="1"/>
    <col min="5585" max="5585" width="10.85546875" style="3" customWidth="1"/>
    <col min="5586" max="5586" width="12" style="3" bestFit="1" customWidth="1"/>
    <col min="5587" max="5588" width="11" style="3" bestFit="1" customWidth="1"/>
    <col min="5589" max="5589" width="11.140625" style="3" bestFit="1" customWidth="1"/>
    <col min="5590" max="5590" width="10.140625" style="3" bestFit="1" customWidth="1"/>
    <col min="5591" max="5829" width="9.140625" style="3"/>
    <col min="5830" max="5830" width="13.5703125" style="3" customWidth="1"/>
    <col min="5831" max="5831" width="9.7109375" style="3" customWidth="1"/>
    <col min="5832" max="5832" width="10.140625" style="3" customWidth="1"/>
    <col min="5833" max="5833" width="9.28515625" style="3" customWidth="1"/>
    <col min="5834" max="5834" width="10.5703125" style="3" customWidth="1"/>
    <col min="5835" max="5835" width="11.7109375" style="3" customWidth="1"/>
    <col min="5836" max="5836" width="1.140625" style="3" customWidth="1"/>
    <col min="5837" max="5837" width="9.28515625" style="3" customWidth="1"/>
    <col min="5838" max="5838" width="10.28515625" style="3" customWidth="1"/>
    <col min="5839" max="5839" width="8.85546875" style="3" customWidth="1"/>
    <col min="5840" max="5840" width="10.5703125" style="3" customWidth="1"/>
    <col min="5841" max="5841" width="10.85546875" style="3" customWidth="1"/>
    <col min="5842" max="5842" width="12" style="3" bestFit="1" customWidth="1"/>
    <col min="5843" max="5844" width="11" style="3" bestFit="1" customWidth="1"/>
    <col min="5845" max="5845" width="11.140625" style="3" bestFit="1" customWidth="1"/>
    <col min="5846" max="5846" width="10.140625" style="3" bestFit="1" customWidth="1"/>
    <col min="5847" max="6085" width="9.140625" style="3"/>
    <col min="6086" max="6086" width="13.5703125" style="3" customWidth="1"/>
    <col min="6087" max="6087" width="9.7109375" style="3" customWidth="1"/>
    <col min="6088" max="6088" width="10.140625" style="3" customWidth="1"/>
    <col min="6089" max="6089" width="9.28515625" style="3" customWidth="1"/>
    <col min="6090" max="6090" width="10.5703125" style="3" customWidth="1"/>
    <col min="6091" max="6091" width="11.7109375" style="3" customWidth="1"/>
    <col min="6092" max="6092" width="1.140625" style="3" customWidth="1"/>
    <col min="6093" max="6093" width="9.28515625" style="3" customWidth="1"/>
    <col min="6094" max="6094" width="10.28515625" style="3" customWidth="1"/>
    <col min="6095" max="6095" width="8.85546875" style="3" customWidth="1"/>
    <col min="6096" max="6096" width="10.5703125" style="3" customWidth="1"/>
    <col min="6097" max="6097" width="10.85546875" style="3" customWidth="1"/>
    <col min="6098" max="6098" width="12" style="3" bestFit="1" customWidth="1"/>
    <col min="6099" max="6100" width="11" style="3" bestFit="1" customWidth="1"/>
    <col min="6101" max="6101" width="11.140625" style="3" bestFit="1" customWidth="1"/>
    <col min="6102" max="6102" width="10.140625" style="3" bestFit="1" customWidth="1"/>
    <col min="6103" max="6341" width="9.140625" style="3"/>
    <col min="6342" max="6342" width="13.5703125" style="3" customWidth="1"/>
    <col min="6343" max="6343" width="9.7109375" style="3" customWidth="1"/>
    <col min="6344" max="6344" width="10.140625" style="3" customWidth="1"/>
    <col min="6345" max="6345" width="9.28515625" style="3" customWidth="1"/>
    <col min="6346" max="6346" width="10.5703125" style="3" customWidth="1"/>
    <col min="6347" max="6347" width="11.7109375" style="3" customWidth="1"/>
    <col min="6348" max="6348" width="1.140625" style="3" customWidth="1"/>
    <col min="6349" max="6349" width="9.28515625" style="3" customWidth="1"/>
    <col min="6350" max="6350" width="10.28515625" style="3" customWidth="1"/>
    <col min="6351" max="6351" width="8.85546875" style="3" customWidth="1"/>
    <col min="6352" max="6352" width="10.5703125" style="3" customWidth="1"/>
    <col min="6353" max="6353" width="10.85546875" style="3" customWidth="1"/>
    <col min="6354" max="6354" width="12" style="3" bestFit="1" customWidth="1"/>
    <col min="6355" max="6356" width="11" style="3" bestFit="1" customWidth="1"/>
    <col min="6357" max="6357" width="11.140625" style="3" bestFit="1" customWidth="1"/>
    <col min="6358" max="6358" width="10.140625" style="3" bestFit="1" customWidth="1"/>
    <col min="6359" max="6597" width="9.140625" style="3"/>
    <col min="6598" max="6598" width="13.5703125" style="3" customWidth="1"/>
    <col min="6599" max="6599" width="9.7109375" style="3" customWidth="1"/>
    <col min="6600" max="6600" width="10.140625" style="3" customWidth="1"/>
    <col min="6601" max="6601" width="9.28515625" style="3" customWidth="1"/>
    <col min="6602" max="6602" width="10.5703125" style="3" customWidth="1"/>
    <col min="6603" max="6603" width="11.7109375" style="3" customWidth="1"/>
    <col min="6604" max="6604" width="1.140625" style="3" customWidth="1"/>
    <col min="6605" max="6605" width="9.28515625" style="3" customWidth="1"/>
    <col min="6606" max="6606" width="10.28515625" style="3" customWidth="1"/>
    <col min="6607" max="6607" width="8.85546875" style="3" customWidth="1"/>
    <col min="6608" max="6608" width="10.5703125" style="3" customWidth="1"/>
    <col min="6609" max="6609" width="10.85546875" style="3" customWidth="1"/>
    <col min="6610" max="6610" width="12" style="3" bestFit="1" customWidth="1"/>
    <col min="6611" max="6612" width="11" style="3" bestFit="1" customWidth="1"/>
    <col min="6613" max="6613" width="11.140625" style="3" bestFit="1" customWidth="1"/>
    <col min="6614" max="6614" width="10.140625" style="3" bestFit="1" customWidth="1"/>
    <col min="6615" max="6853" width="9.140625" style="3"/>
    <col min="6854" max="6854" width="13.5703125" style="3" customWidth="1"/>
    <col min="6855" max="6855" width="9.7109375" style="3" customWidth="1"/>
    <col min="6856" max="6856" width="10.140625" style="3" customWidth="1"/>
    <col min="6857" max="6857" width="9.28515625" style="3" customWidth="1"/>
    <col min="6858" max="6858" width="10.5703125" style="3" customWidth="1"/>
    <col min="6859" max="6859" width="11.7109375" style="3" customWidth="1"/>
    <col min="6860" max="6860" width="1.140625" style="3" customWidth="1"/>
    <col min="6861" max="6861" width="9.28515625" style="3" customWidth="1"/>
    <col min="6862" max="6862" width="10.28515625" style="3" customWidth="1"/>
    <col min="6863" max="6863" width="8.85546875" style="3" customWidth="1"/>
    <col min="6864" max="6864" width="10.5703125" style="3" customWidth="1"/>
    <col min="6865" max="6865" width="10.85546875" style="3" customWidth="1"/>
    <col min="6866" max="6866" width="12" style="3" bestFit="1" customWidth="1"/>
    <col min="6867" max="6868" width="11" style="3" bestFit="1" customWidth="1"/>
    <col min="6869" max="6869" width="11.140625" style="3" bestFit="1" customWidth="1"/>
    <col min="6870" max="6870" width="10.140625" style="3" bestFit="1" customWidth="1"/>
    <col min="6871" max="7109" width="9.140625" style="3"/>
    <col min="7110" max="7110" width="13.5703125" style="3" customWidth="1"/>
    <col min="7111" max="7111" width="9.7109375" style="3" customWidth="1"/>
    <col min="7112" max="7112" width="10.140625" style="3" customWidth="1"/>
    <col min="7113" max="7113" width="9.28515625" style="3" customWidth="1"/>
    <col min="7114" max="7114" width="10.5703125" style="3" customWidth="1"/>
    <col min="7115" max="7115" width="11.7109375" style="3" customWidth="1"/>
    <col min="7116" max="7116" width="1.140625" style="3" customWidth="1"/>
    <col min="7117" max="7117" width="9.28515625" style="3" customWidth="1"/>
    <col min="7118" max="7118" width="10.28515625" style="3" customWidth="1"/>
    <col min="7119" max="7119" width="8.85546875" style="3" customWidth="1"/>
    <col min="7120" max="7120" width="10.5703125" style="3" customWidth="1"/>
    <col min="7121" max="7121" width="10.85546875" style="3" customWidth="1"/>
    <col min="7122" max="7122" width="12" style="3" bestFit="1" customWidth="1"/>
    <col min="7123" max="7124" width="11" style="3" bestFit="1" customWidth="1"/>
    <col min="7125" max="7125" width="11.140625" style="3" bestFit="1" customWidth="1"/>
    <col min="7126" max="7126" width="10.140625" style="3" bestFit="1" customWidth="1"/>
    <col min="7127" max="7365" width="9.140625" style="3"/>
    <col min="7366" max="7366" width="13.5703125" style="3" customWidth="1"/>
    <col min="7367" max="7367" width="9.7109375" style="3" customWidth="1"/>
    <col min="7368" max="7368" width="10.140625" style="3" customWidth="1"/>
    <col min="7369" max="7369" width="9.28515625" style="3" customWidth="1"/>
    <col min="7370" max="7370" width="10.5703125" style="3" customWidth="1"/>
    <col min="7371" max="7371" width="11.7109375" style="3" customWidth="1"/>
    <col min="7372" max="7372" width="1.140625" style="3" customWidth="1"/>
    <col min="7373" max="7373" width="9.28515625" style="3" customWidth="1"/>
    <col min="7374" max="7374" width="10.28515625" style="3" customWidth="1"/>
    <col min="7375" max="7375" width="8.85546875" style="3" customWidth="1"/>
    <col min="7376" max="7376" width="10.5703125" style="3" customWidth="1"/>
    <col min="7377" max="7377" width="10.85546875" style="3" customWidth="1"/>
    <col min="7378" max="7378" width="12" style="3" bestFit="1" customWidth="1"/>
    <col min="7379" max="7380" width="11" style="3" bestFit="1" customWidth="1"/>
    <col min="7381" max="7381" width="11.140625" style="3" bestFit="1" customWidth="1"/>
    <col min="7382" max="7382" width="10.140625" style="3" bestFit="1" customWidth="1"/>
    <col min="7383" max="7621" width="9.140625" style="3"/>
    <col min="7622" max="7622" width="13.5703125" style="3" customWidth="1"/>
    <col min="7623" max="7623" width="9.7109375" style="3" customWidth="1"/>
    <col min="7624" max="7624" width="10.140625" style="3" customWidth="1"/>
    <col min="7625" max="7625" width="9.28515625" style="3" customWidth="1"/>
    <col min="7626" max="7626" width="10.5703125" style="3" customWidth="1"/>
    <col min="7627" max="7627" width="11.7109375" style="3" customWidth="1"/>
    <col min="7628" max="7628" width="1.140625" style="3" customWidth="1"/>
    <col min="7629" max="7629" width="9.28515625" style="3" customWidth="1"/>
    <col min="7630" max="7630" width="10.28515625" style="3" customWidth="1"/>
    <col min="7631" max="7631" width="8.85546875" style="3" customWidth="1"/>
    <col min="7632" max="7632" width="10.5703125" style="3" customWidth="1"/>
    <col min="7633" max="7633" width="10.85546875" style="3" customWidth="1"/>
    <col min="7634" max="7634" width="12" style="3" bestFit="1" customWidth="1"/>
    <col min="7635" max="7636" width="11" style="3" bestFit="1" customWidth="1"/>
    <col min="7637" max="7637" width="11.140625" style="3" bestFit="1" customWidth="1"/>
    <col min="7638" max="7638" width="10.140625" style="3" bestFit="1" customWidth="1"/>
    <col min="7639" max="7877" width="9.140625" style="3"/>
    <col min="7878" max="7878" width="13.5703125" style="3" customWidth="1"/>
    <col min="7879" max="7879" width="9.7109375" style="3" customWidth="1"/>
    <col min="7880" max="7880" width="10.140625" style="3" customWidth="1"/>
    <col min="7881" max="7881" width="9.28515625" style="3" customWidth="1"/>
    <col min="7882" max="7882" width="10.5703125" style="3" customWidth="1"/>
    <col min="7883" max="7883" width="11.7109375" style="3" customWidth="1"/>
    <col min="7884" max="7884" width="1.140625" style="3" customWidth="1"/>
    <col min="7885" max="7885" width="9.28515625" style="3" customWidth="1"/>
    <col min="7886" max="7886" width="10.28515625" style="3" customWidth="1"/>
    <col min="7887" max="7887" width="8.85546875" style="3" customWidth="1"/>
    <col min="7888" max="7888" width="10.5703125" style="3" customWidth="1"/>
    <col min="7889" max="7889" width="10.85546875" style="3" customWidth="1"/>
    <col min="7890" max="7890" width="12" style="3" bestFit="1" customWidth="1"/>
    <col min="7891" max="7892" width="11" style="3" bestFit="1" customWidth="1"/>
    <col min="7893" max="7893" width="11.140625" style="3" bestFit="1" customWidth="1"/>
    <col min="7894" max="7894" width="10.140625" style="3" bestFit="1" customWidth="1"/>
    <col min="7895" max="8133" width="9.140625" style="3"/>
    <col min="8134" max="8134" width="13.5703125" style="3" customWidth="1"/>
    <col min="8135" max="8135" width="9.7109375" style="3" customWidth="1"/>
    <col min="8136" max="8136" width="10.140625" style="3" customWidth="1"/>
    <col min="8137" max="8137" width="9.28515625" style="3" customWidth="1"/>
    <col min="8138" max="8138" width="10.5703125" style="3" customWidth="1"/>
    <col min="8139" max="8139" width="11.7109375" style="3" customWidth="1"/>
    <col min="8140" max="8140" width="1.140625" style="3" customWidth="1"/>
    <col min="8141" max="8141" width="9.28515625" style="3" customWidth="1"/>
    <col min="8142" max="8142" width="10.28515625" style="3" customWidth="1"/>
    <col min="8143" max="8143" width="8.85546875" style="3" customWidth="1"/>
    <col min="8144" max="8144" width="10.5703125" style="3" customWidth="1"/>
    <col min="8145" max="8145" width="10.85546875" style="3" customWidth="1"/>
    <col min="8146" max="8146" width="12" style="3" bestFit="1" customWidth="1"/>
    <col min="8147" max="8148" width="11" style="3" bestFit="1" customWidth="1"/>
    <col min="8149" max="8149" width="11.140625" style="3" bestFit="1" customWidth="1"/>
    <col min="8150" max="8150" width="10.140625" style="3" bestFit="1" customWidth="1"/>
    <col min="8151" max="8389" width="9.140625" style="3"/>
    <col min="8390" max="8390" width="13.5703125" style="3" customWidth="1"/>
    <col min="8391" max="8391" width="9.7109375" style="3" customWidth="1"/>
    <col min="8392" max="8392" width="10.140625" style="3" customWidth="1"/>
    <col min="8393" max="8393" width="9.28515625" style="3" customWidth="1"/>
    <col min="8394" max="8394" width="10.5703125" style="3" customWidth="1"/>
    <col min="8395" max="8395" width="11.7109375" style="3" customWidth="1"/>
    <col min="8396" max="8396" width="1.140625" style="3" customWidth="1"/>
    <col min="8397" max="8397" width="9.28515625" style="3" customWidth="1"/>
    <col min="8398" max="8398" width="10.28515625" style="3" customWidth="1"/>
    <col min="8399" max="8399" width="8.85546875" style="3" customWidth="1"/>
    <col min="8400" max="8400" width="10.5703125" style="3" customWidth="1"/>
    <col min="8401" max="8401" width="10.85546875" style="3" customWidth="1"/>
    <col min="8402" max="8402" width="12" style="3" bestFit="1" customWidth="1"/>
    <col min="8403" max="8404" width="11" style="3" bestFit="1" customWidth="1"/>
    <col min="8405" max="8405" width="11.140625" style="3" bestFit="1" customWidth="1"/>
    <col min="8406" max="8406" width="10.140625" style="3" bestFit="1" customWidth="1"/>
    <col min="8407" max="8645" width="9.140625" style="3"/>
    <col min="8646" max="8646" width="13.5703125" style="3" customWidth="1"/>
    <col min="8647" max="8647" width="9.7109375" style="3" customWidth="1"/>
    <col min="8648" max="8648" width="10.140625" style="3" customWidth="1"/>
    <col min="8649" max="8649" width="9.28515625" style="3" customWidth="1"/>
    <col min="8650" max="8650" width="10.5703125" style="3" customWidth="1"/>
    <col min="8651" max="8651" width="11.7109375" style="3" customWidth="1"/>
    <col min="8652" max="8652" width="1.140625" style="3" customWidth="1"/>
    <col min="8653" max="8653" width="9.28515625" style="3" customWidth="1"/>
    <col min="8654" max="8654" width="10.28515625" style="3" customWidth="1"/>
    <col min="8655" max="8655" width="8.85546875" style="3" customWidth="1"/>
    <col min="8656" max="8656" width="10.5703125" style="3" customWidth="1"/>
    <col min="8657" max="8657" width="10.85546875" style="3" customWidth="1"/>
    <col min="8658" max="8658" width="12" style="3" bestFit="1" customWidth="1"/>
    <col min="8659" max="8660" width="11" style="3" bestFit="1" customWidth="1"/>
    <col min="8661" max="8661" width="11.140625" style="3" bestFit="1" customWidth="1"/>
    <col min="8662" max="8662" width="10.140625" style="3" bestFit="1" customWidth="1"/>
    <col min="8663" max="8901" width="9.140625" style="3"/>
    <col min="8902" max="8902" width="13.5703125" style="3" customWidth="1"/>
    <col min="8903" max="8903" width="9.7109375" style="3" customWidth="1"/>
    <col min="8904" max="8904" width="10.140625" style="3" customWidth="1"/>
    <col min="8905" max="8905" width="9.28515625" style="3" customWidth="1"/>
    <col min="8906" max="8906" width="10.5703125" style="3" customWidth="1"/>
    <col min="8907" max="8907" width="11.7109375" style="3" customWidth="1"/>
    <col min="8908" max="8908" width="1.140625" style="3" customWidth="1"/>
    <col min="8909" max="8909" width="9.28515625" style="3" customWidth="1"/>
    <col min="8910" max="8910" width="10.28515625" style="3" customWidth="1"/>
    <col min="8911" max="8911" width="8.85546875" style="3" customWidth="1"/>
    <col min="8912" max="8912" width="10.5703125" style="3" customWidth="1"/>
    <col min="8913" max="8913" width="10.85546875" style="3" customWidth="1"/>
    <col min="8914" max="8914" width="12" style="3" bestFit="1" customWidth="1"/>
    <col min="8915" max="8916" width="11" style="3" bestFit="1" customWidth="1"/>
    <col min="8917" max="8917" width="11.140625" style="3" bestFit="1" customWidth="1"/>
    <col min="8918" max="8918" width="10.140625" style="3" bestFit="1" customWidth="1"/>
    <col min="8919" max="9157" width="9.140625" style="3"/>
    <col min="9158" max="9158" width="13.5703125" style="3" customWidth="1"/>
    <col min="9159" max="9159" width="9.7109375" style="3" customWidth="1"/>
    <col min="9160" max="9160" width="10.140625" style="3" customWidth="1"/>
    <col min="9161" max="9161" width="9.28515625" style="3" customWidth="1"/>
    <col min="9162" max="9162" width="10.5703125" style="3" customWidth="1"/>
    <col min="9163" max="9163" width="11.7109375" style="3" customWidth="1"/>
    <col min="9164" max="9164" width="1.140625" style="3" customWidth="1"/>
    <col min="9165" max="9165" width="9.28515625" style="3" customWidth="1"/>
    <col min="9166" max="9166" width="10.28515625" style="3" customWidth="1"/>
    <col min="9167" max="9167" width="8.85546875" style="3" customWidth="1"/>
    <col min="9168" max="9168" width="10.5703125" style="3" customWidth="1"/>
    <col min="9169" max="9169" width="10.85546875" style="3" customWidth="1"/>
    <col min="9170" max="9170" width="12" style="3" bestFit="1" customWidth="1"/>
    <col min="9171" max="9172" width="11" style="3" bestFit="1" customWidth="1"/>
    <col min="9173" max="9173" width="11.140625" style="3" bestFit="1" customWidth="1"/>
    <col min="9174" max="9174" width="10.140625" style="3" bestFit="1" customWidth="1"/>
    <col min="9175" max="9413" width="9.140625" style="3"/>
    <col min="9414" max="9414" width="13.5703125" style="3" customWidth="1"/>
    <col min="9415" max="9415" width="9.7109375" style="3" customWidth="1"/>
    <col min="9416" max="9416" width="10.140625" style="3" customWidth="1"/>
    <col min="9417" max="9417" width="9.28515625" style="3" customWidth="1"/>
    <col min="9418" max="9418" width="10.5703125" style="3" customWidth="1"/>
    <col min="9419" max="9419" width="11.7109375" style="3" customWidth="1"/>
    <col min="9420" max="9420" width="1.140625" style="3" customWidth="1"/>
    <col min="9421" max="9421" width="9.28515625" style="3" customWidth="1"/>
    <col min="9422" max="9422" width="10.28515625" style="3" customWidth="1"/>
    <col min="9423" max="9423" width="8.85546875" style="3" customWidth="1"/>
    <col min="9424" max="9424" width="10.5703125" style="3" customWidth="1"/>
    <col min="9425" max="9425" width="10.85546875" style="3" customWidth="1"/>
    <col min="9426" max="9426" width="12" style="3" bestFit="1" customWidth="1"/>
    <col min="9427" max="9428" width="11" style="3" bestFit="1" customWidth="1"/>
    <col min="9429" max="9429" width="11.140625" style="3" bestFit="1" customWidth="1"/>
    <col min="9430" max="9430" width="10.140625" style="3" bestFit="1" customWidth="1"/>
    <col min="9431" max="9669" width="9.140625" style="3"/>
    <col min="9670" max="9670" width="13.5703125" style="3" customWidth="1"/>
    <col min="9671" max="9671" width="9.7109375" style="3" customWidth="1"/>
    <col min="9672" max="9672" width="10.140625" style="3" customWidth="1"/>
    <col min="9673" max="9673" width="9.28515625" style="3" customWidth="1"/>
    <col min="9674" max="9674" width="10.5703125" style="3" customWidth="1"/>
    <col min="9675" max="9675" width="11.7109375" style="3" customWidth="1"/>
    <col min="9676" max="9676" width="1.140625" style="3" customWidth="1"/>
    <col min="9677" max="9677" width="9.28515625" style="3" customWidth="1"/>
    <col min="9678" max="9678" width="10.28515625" style="3" customWidth="1"/>
    <col min="9679" max="9679" width="8.85546875" style="3" customWidth="1"/>
    <col min="9680" max="9680" width="10.5703125" style="3" customWidth="1"/>
    <col min="9681" max="9681" width="10.85546875" style="3" customWidth="1"/>
    <col min="9682" max="9682" width="12" style="3" bestFit="1" customWidth="1"/>
    <col min="9683" max="9684" width="11" style="3" bestFit="1" customWidth="1"/>
    <col min="9685" max="9685" width="11.140625" style="3" bestFit="1" customWidth="1"/>
    <col min="9686" max="9686" width="10.140625" style="3" bestFit="1" customWidth="1"/>
    <col min="9687" max="9925" width="9.140625" style="3"/>
    <col min="9926" max="9926" width="13.5703125" style="3" customWidth="1"/>
    <col min="9927" max="9927" width="9.7109375" style="3" customWidth="1"/>
    <col min="9928" max="9928" width="10.140625" style="3" customWidth="1"/>
    <col min="9929" max="9929" width="9.28515625" style="3" customWidth="1"/>
    <col min="9930" max="9930" width="10.5703125" style="3" customWidth="1"/>
    <col min="9931" max="9931" width="11.7109375" style="3" customWidth="1"/>
    <col min="9932" max="9932" width="1.140625" style="3" customWidth="1"/>
    <col min="9933" max="9933" width="9.28515625" style="3" customWidth="1"/>
    <col min="9934" max="9934" width="10.28515625" style="3" customWidth="1"/>
    <col min="9935" max="9935" width="8.85546875" style="3" customWidth="1"/>
    <col min="9936" max="9936" width="10.5703125" style="3" customWidth="1"/>
    <col min="9937" max="9937" width="10.85546875" style="3" customWidth="1"/>
    <col min="9938" max="9938" width="12" style="3" bestFit="1" customWidth="1"/>
    <col min="9939" max="9940" width="11" style="3" bestFit="1" customWidth="1"/>
    <col min="9941" max="9941" width="11.140625" style="3" bestFit="1" customWidth="1"/>
    <col min="9942" max="9942" width="10.140625" style="3" bestFit="1" customWidth="1"/>
    <col min="9943" max="10181" width="9.140625" style="3"/>
    <col min="10182" max="10182" width="13.5703125" style="3" customWidth="1"/>
    <col min="10183" max="10183" width="9.7109375" style="3" customWidth="1"/>
    <col min="10184" max="10184" width="10.140625" style="3" customWidth="1"/>
    <col min="10185" max="10185" width="9.28515625" style="3" customWidth="1"/>
    <col min="10186" max="10186" width="10.5703125" style="3" customWidth="1"/>
    <col min="10187" max="10187" width="11.7109375" style="3" customWidth="1"/>
    <col min="10188" max="10188" width="1.140625" style="3" customWidth="1"/>
    <col min="10189" max="10189" width="9.28515625" style="3" customWidth="1"/>
    <col min="10190" max="10190" width="10.28515625" style="3" customWidth="1"/>
    <col min="10191" max="10191" width="8.85546875" style="3" customWidth="1"/>
    <col min="10192" max="10192" width="10.5703125" style="3" customWidth="1"/>
    <col min="10193" max="10193" width="10.85546875" style="3" customWidth="1"/>
    <col min="10194" max="10194" width="12" style="3" bestFit="1" customWidth="1"/>
    <col min="10195" max="10196" width="11" style="3" bestFit="1" customWidth="1"/>
    <col min="10197" max="10197" width="11.140625" style="3" bestFit="1" customWidth="1"/>
    <col min="10198" max="10198" width="10.140625" style="3" bestFit="1" customWidth="1"/>
    <col min="10199" max="10437" width="9.140625" style="3"/>
    <col min="10438" max="10438" width="13.5703125" style="3" customWidth="1"/>
    <col min="10439" max="10439" width="9.7109375" style="3" customWidth="1"/>
    <col min="10440" max="10440" width="10.140625" style="3" customWidth="1"/>
    <col min="10441" max="10441" width="9.28515625" style="3" customWidth="1"/>
    <col min="10442" max="10442" width="10.5703125" style="3" customWidth="1"/>
    <col min="10443" max="10443" width="11.7109375" style="3" customWidth="1"/>
    <col min="10444" max="10444" width="1.140625" style="3" customWidth="1"/>
    <col min="10445" max="10445" width="9.28515625" style="3" customWidth="1"/>
    <col min="10446" max="10446" width="10.28515625" style="3" customWidth="1"/>
    <col min="10447" max="10447" width="8.85546875" style="3" customWidth="1"/>
    <col min="10448" max="10448" width="10.5703125" style="3" customWidth="1"/>
    <col min="10449" max="10449" width="10.85546875" style="3" customWidth="1"/>
    <col min="10450" max="10450" width="12" style="3" bestFit="1" customWidth="1"/>
    <col min="10451" max="10452" width="11" style="3" bestFit="1" customWidth="1"/>
    <col min="10453" max="10453" width="11.140625" style="3" bestFit="1" customWidth="1"/>
    <col min="10454" max="10454" width="10.140625" style="3" bestFit="1" customWidth="1"/>
    <col min="10455" max="10693" width="9.140625" style="3"/>
    <col min="10694" max="10694" width="13.5703125" style="3" customWidth="1"/>
    <col min="10695" max="10695" width="9.7109375" style="3" customWidth="1"/>
    <col min="10696" max="10696" width="10.140625" style="3" customWidth="1"/>
    <col min="10697" max="10697" width="9.28515625" style="3" customWidth="1"/>
    <col min="10698" max="10698" width="10.5703125" style="3" customWidth="1"/>
    <col min="10699" max="10699" width="11.7109375" style="3" customWidth="1"/>
    <col min="10700" max="10700" width="1.140625" style="3" customWidth="1"/>
    <col min="10701" max="10701" width="9.28515625" style="3" customWidth="1"/>
    <col min="10702" max="10702" width="10.28515625" style="3" customWidth="1"/>
    <col min="10703" max="10703" width="8.85546875" style="3" customWidth="1"/>
    <col min="10704" max="10704" width="10.5703125" style="3" customWidth="1"/>
    <col min="10705" max="10705" width="10.85546875" style="3" customWidth="1"/>
    <col min="10706" max="10706" width="12" style="3" bestFit="1" customWidth="1"/>
    <col min="10707" max="10708" width="11" style="3" bestFit="1" customWidth="1"/>
    <col min="10709" max="10709" width="11.140625" style="3" bestFit="1" customWidth="1"/>
    <col min="10710" max="10710" width="10.140625" style="3" bestFit="1" customWidth="1"/>
    <col min="10711" max="10949" width="9.140625" style="3"/>
    <col min="10950" max="10950" width="13.5703125" style="3" customWidth="1"/>
    <col min="10951" max="10951" width="9.7109375" style="3" customWidth="1"/>
    <col min="10952" max="10952" width="10.140625" style="3" customWidth="1"/>
    <col min="10953" max="10953" width="9.28515625" style="3" customWidth="1"/>
    <col min="10954" max="10954" width="10.5703125" style="3" customWidth="1"/>
    <col min="10955" max="10955" width="11.7109375" style="3" customWidth="1"/>
    <col min="10956" max="10956" width="1.140625" style="3" customWidth="1"/>
    <col min="10957" max="10957" width="9.28515625" style="3" customWidth="1"/>
    <col min="10958" max="10958" width="10.28515625" style="3" customWidth="1"/>
    <col min="10959" max="10959" width="8.85546875" style="3" customWidth="1"/>
    <col min="10960" max="10960" width="10.5703125" style="3" customWidth="1"/>
    <col min="10961" max="10961" width="10.85546875" style="3" customWidth="1"/>
    <col min="10962" max="10962" width="12" style="3" bestFit="1" customWidth="1"/>
    <col min="10963" max="10964" width="11" style="3" bestFit="1" customWidth="1"/>
    <col min="10965" max="10965" width="11.140625" style="3" bestFit="1" customWidth="1"/>
    <col min="10966" max="10966" width="10.140625" style="3" bestFit="1" customWidth="1"/>
    <col min="10967" max="11205" width="9.140625" style="3"/>
    <col min="11206" max="11206" width="13.5703125" style="3" customWidth="1"/>
    <col min="11207" max="11207" width="9.7109375" style="3" customWidth="1"/>
    <col min="11208" max="11208" width="10.140625" style="3" customWidth="1"/>
    <col min="11209" max="11209" width="9.28515625" style="3" customWidth="1"/>
    <col min="11210" max="11210" width="10.5703125" style="3" customWidth="1"/>
    <col min="11211" max="11211" width="11.7109375" style="3" customWidth="1"/>
    <col min="11212" max="11212" width="1.140625" style="3" customWidth="1"/>
    <col min="11213" max="11213" width="9.28515625" style="3" customWidth="1"/>
    <col min="11214" max="11214" width="10.28515625" style="3" customWidth="1"/>
    <col min="11215" max="11215" width="8.85546875" style="3" customWidth="1"/>
    <col min="11216" max="11216" width="10.5703125" style="3" customWidth="1"/>
    <col min="11217" max="11217" width="10.85546875" style="3" customWidth="1"/>
    <col min="11218" max="11218" width="12" style="3" bestFit="1" customWidth="1"/>
    <col min="11219" max="11220" width="11" style="3" bestFit="1" customWidth="1"/>
    <col min="11221" max="11221" width="11.140625" style="3" bestFit="1" customWidth="1"/>
    <col min="11222" max="11222" width="10.140625" style="3" bestFit="1" customWidth="1"/>
    <col min="11223" max="11461" width="9.140625" style="3"/>
    <col min="11462" max="11462" width="13.5703125" style="3" customWidth="1"/>
    <col min="11463" max="11463" width="9.7109375" style="3" customWidth="1"/>
    <col min="11464" max="11464" width="10.140625" style="3" customWidth="1"/>
    <col min="11465" max="11465" width="9.28515625" style="3" customWidth="1"/>
    <col min="11466" max="11466" width="10.5703125" style="3" customWidth="1"/>
    <col min="11467" max="11467" width="11.7109375" style="3" customWidth="1"/>
    <col min="11468" max="11468" width="1.140625" style="3" customWidth="1"/>
    <col min="11469" max="11469" width="9.28515625" style="3" customWidth="1"/>
    <col min="11470" max="11470" width="10.28515625" style="3" customWidth="1"/>
    <col min="11471" max="11471" width="8.85546875" style="3" customWidth="1"/>
    <col min="11472" max="11472" width="10.5703125" style="3" customWidth="1"/>
    <col min="11473" max="11473" width="10.85546875" style="3" customWidth="1"/>
    <col min="11474" max="11474" width="12" style="3" bestFit="1" customWidth="1"/>
    <col min="11475" max="11476" width="11" style="3" bestFit="1" customWidth="1"/>
    <col min="11477" max="11477" width="11.140625" style="3" bestFit="1" customWidth="1"/>
    <col min="11478" max="11478" width="10.140625" style="3" bestFit="1" customWidth="1"/>
    <col min="11479" max="11717" width="9.140625" style="3"/>
    <col min="11718" max="11718" width="13.5703125" style="3" customWidth="1"/>
    <col min="11719" max="11719" width="9.7109375" style="3" customWidth="1"/>
    <col min="11720" max="11720" width="10.140625" style="3" customWidth="1"/>
    <col min="11721" max="11721" width="9.28515625" style="3" customWidth="1"/>
    <col min="11722" max="11722" width="10.5703125" style="3" customWidth="1"/>
    <col min="11723" max="11723" width="11.7109375" style="3" customWidth="1"/>
    <col min="11724" max="11724" width="1.140625" style="3" customWidth="1"/>
    <col min="11725" max="11725" width="9.28515625" style="3" customWidth="1"/>
    <col min="11726" max="11726" width="10.28515625" style="3" customWidth="1"/>
    <col min="11727" max="11727" width="8.85546875" style="3" customWidth="1"/>
    <col min="11728" max="11728" width="10.5703125" style="3" customWidth="1"/>
    <col min="11729" max="11729" width="10.85546875" style="3" customWidth="1"/>
    <col min="11730" max="11730" width="12" style="3" bestFit="1" customWidth="1"/>
    <col min="11731" max="11732" width="11" style="3" bestFit="1" customWidth="1"/>
    <col min="11733" max="11733" width="11.140625" style="3" bestFit="1" customWidth="1"/>
    <col min="11734" max="11734" width="10.140625" style="3" bestFit="1" customWidth="1"/>
    <col min="11735" max="11973" width="9.140625" style="3"/>
    <col min="11974" max="11974" width="13.5703125" style="3" customWidth="1"/>
    <col min="11975" max="11975" width="9.7109375" style="3" customWidth="1"/>
    <col min="11976" max="11976" width="10.140625" style="3" customWidth="1"/>
    <col min="11977" max="11977" width="9.28515625" style="3" customWidth="1"/>
    <col min="11978" max="11978" width="10.5703125" style="3" customWidth="1"/>
    <col min="11979" max="11979" width="11.7109375" style="3" customWidth="1"/>
    <col min="11980" max="11980" width="1.140625" style="3" customWidth="1"/>
    <col min="11981" max="11981" width="9.28515625" style="3" customWidth="1"/>
    <col min="11982" max="11982" width="10.28515625" style="3" customWidth="1"/>
    <col min="11983" max="11983" width="8.85546875" style="3" customWidth="1"/>
    <col min="11984" max="11984" width="10.5703125" style="3" customWidth="1"/>
    <col min="11985" max="11985" width="10.85546875" style="3" customWidth="1"/>
    <col min="11986" max="11986" width="12" style="3" bestFit="1" customWidth="1"/>
    <col min="11987" max="11988" width="11" style="3" bestFit="1" customWidth="1"/>
    <col min="11989" max="11989" width="11.140625" style="3" bestFit="1" customWidth="1"/>
    <col min="11990" max="11990" width="10.140625" style="3" bestFit="1" customWidth="1"/>
    <col min="11991" max="12229" width="9.140625" style="3"/>
    <col min="12230" max="12230" width="13.5703125" style="3" customWidth="1"/>
    <col min="12231" max="12231" width="9.7109375" style="3" customWidth="1"/>
    <col min="12232" max="12232" width="10.140625" style="3" customWidth="1"/>
    <col min="12233" max="12233" width="9.28515625" style="3" customWidth="1"/>
    <col min="12234" max="12234" width="10.5703125" style="3" customWidth="1"/>
    <col min="12235" max="12235" width="11.7109375" style="3" customWidth="1"/>
    <col min="12236" max="12236" width="1.140625" style="3" customWidth="1"/>
    <col min="12237" max="12237" width="9.28515625" style="3" customWidth="1"/>
    <col min="12238" max="12238" width="10.28515625" style="3" customWidth="1"/>
    <col min="12239" max="12239" width="8.85546875" style="3" customWidth="1"/>
    <col min="12240" max="12240" width="10.5703125" style="3" customWidth="1"/>
    <col min="12241" max="12241" width="10.85546875" style="3" customWidth="1"/>
    <col min="12242" max="12242" width="12" style="3" bestFit="1" customWidth="1"/>
    <col min="12243" max="12244" width="11" style="3" bestFit="1" customWidth="1"/>
    <col min="12245" max="12245" width="11.140625" style="3" bestFit="1" customWidth="1"/>
    <col min="12246" max="12246" width="10.140625" style="3" bestFit="1" customWidth="1"/>
    <col min="12247" max="12485" width="9.140625" style="3"/>
    <col min="12486" max="12486" width="13.5703125" style="3" customWidth="1"/>
    <col min="12487" max="12487" width="9.7109375" style="3" customWidth="1"/>
    <col min="12488" max="12488" width="10.140625" style="3" customWidth="1"/>
    <col min="12489" max="12489" width="9.28515625" style="3" customWidth="1"/>
    <col min="12490" max="12490" width="10.5703125" style="3" customWidth="1"/>
    <col min="12491" max="12491" width="11.7109375" style="3" customWidth="1"/>
    <col min="12492" max="12492" width="1.140625" style="3" customWidth="1"/>
    <col min="12493" max="12493" width="9.28515625" style="3" customWidth="1"/>
    <col min="12494" max="12494" width="10.28515625" style="3" customWidth="1"/>
    <col min="12495" max="12495" width="8.85546875" style="3" customWidth="1"/>
    <col min="12496" max="12496" width="10.5703125" style="3" customWidth="1"/>
    <col min="12497" max="12497" width="10.85546875" style="3" customWidth="1"/>
    <col min="12498" max="12498" width="12" style="3" bestFit="1" customWidth="1"/>
    <col min="12499" max="12500" width="11" style="3" bestFit="1" customWidth="1"/>
    <col min="12501" max="12501" width="11.140625" style="3" bestFit="1" customWidth="1"/>
    <col min="12502" max="12502" width="10.140625" style="3" bestFit="1" customWidth="1"/>
    <col min="12503" max="12741" width="9.140625" style="3"/>
    <col min="12742" max="12742" width="13.5703125" style="3" customWidth="1"/>
    <col min="12743" max="12743" width="9.7109375" style="3" customWidth="1"/>
    <col min="12744" max="12744" width="10.140625" style="3" customWidth="1"/>
    <col min="12745" max="12745" width="9.28515625" style="3" customWidth="1"/>
    <col min="12746" max="12746" width="10.5703125" style="3" customWidth="1"/>
    <col min="12747" max="12747" width="11.7109375" style="3" customWidth="1"/>
    <col min="12748" max="12748" width="1.140625" style="3" customWidth="1"/>
    <col min="12749" max="12749" width="9.28515625" style="3" customWidth="1"/>
    <col min="12750" max="12750" width="10.28515625" style="3" customWidth="1"/>
    <col min="12751" max="12751" width="8.85546875" style="3" customWidth="1"/>
    <col min="12752" max="12752" width="10.5703125" style="3" customWidth="1"/>
    <col min="12753" max="12753" width="10.85546875" style="3" customWidth="1"/>
    <col min="12754" max="12754" width="12" style="3" bestFit="1" customWidth="1"/>
    <col min="12755" max="12756" width="11" style="3" bestFit="1" customWidth="1"/>
    <col min="12757" max="12757" width="11.140625" style="3" bestFit="1" customWidth="1"/>
    <col min="12758" max="12758" width="10.140625" style="3" bestFit="1" customWidth="1"/>
    <col min="12759" max="12997" width="9.140625" style="3"/>
    <col min="12998" max="12998" width="13.5703125" style="3" customWidth="1"/>
    <col min="12999" max="12999" width="9.7109375" style="3" customWidth="1"/>
    <col min="13000" max="13000" width="10.140625" style="3" customWidth="1"/>
    <col min="13001" max="13001" width="9.28515625" style="3" customWidth="1"/>
    <col min="13002" max="13002" width="10.5703125" style="3" customWidth="1"/>
    <col min="13003" max="13003" width="11.7109375" style="3" customWidth="1"/>
    <col min="13004" max="13004" width="1.140625" style="3" customWidth="1"/>
    <col min="13005" max="13005" width="9.28515625" style="3" customWidth="1"/>
    <col min="13006" max="13006" width="10.28515625" style="3" customWidth="1"/>
    <col min="13007" max="13007" width="8.85546875" style="3" customWidth="1"/>
    <col min="13008" max="13008" width="10.5703125" style="3" customWidth="1"/>
    <col min="13009" max="13009" width="10.85546875" style="3" customWidth="1"/>
    <col min="13010" max="13010" width="12" style="3" bestFit="1" customWidth="1"/>
    <col min="13011" max="13012" width="11" style="3" bestFit="1" customWidth="1"/>
    <col min="13013" max="13013" width="11.140625" style="3" bestFit="1" customWidth="1"/>
    <col min="13014" max="13014" width="10.140625" style="3" bestFit="1" customWidth="1"/>
    <col min="13015" max="13253" width="9.140625" style="3"/>
    <col min="13254" max="13254" width="13.5703125" style="3" customWidth="1"/>
    <col min="13255" max="13255" width="9.7109375" style="3" customWidth="1"/>
    <col min="13256" max="13256" width="10.140625" style="3" customWidth="1"/>
    <col min="13257" max="13257" width="9.28515625" style="3" customWidth="1"/>
    <col min="13258" max="13258" width="10.5703125" style="3" customWidth="1"/>
    <col min="13259" max="13259" width="11.7109375" style="3" customWidth="1"/>
    <col min="13260" max="13260" width="1.140625" style="3" customWidth="1"/>
    <col min="13261" max="13261" width="9.28515625" style="3" customWidth="1"/>
    <col min="13262" max="13262" width="10.28515625" style="3" customWidth="1"/>
    <col min="13263" max="13263" width="8.85546875" style="3" customWidth="1"/>
    <col min="13264" max="13264" width="10.5703125" style="3" customWidth="1"/>
    <col min="13265" max="13265" width="10.85546875" style="3" customWidth="1"/>
    <col min="13266" max="13266" width="12" style="3" bestFit="1" customWidth="1"/>
    <col min="13267" max="13268" width="11" style="3" bestFit="1" customWidth="1"/>
    <col min="13269" max="13269" width="11.140625" style="3" bestFit="1" customWidth="1"/>
    <col min="13270" max="13270" width="10.140625" style="3" bestFit="1" customWidth="1"/>
    <col min="13271" max="13509" width="9.140625" style="3"/>
    <col min="13510" max="13510" width="13.5703125" style="3" customWidth="1"/>
    <col min="13511" max="13511" width="9.7109375" style="3" customWidth="1"/>
    <col min="13512" max="13512" width="10.140625" style="3" customWidth="1"/>
    <col min="13513" max="13513" width="9.28515625" style="3" customWidth="1"/>
    <col min="13514" max="13514" width="10.5703125" style="3" customWidth="1"/>
    <col min="13515" max="13515" width="11.7109375" style="3" customWidth="1"/>
    <col min="13516" max="13516" width="1.140625" style="3" customWidth="1"/>
    <col min="13517" max="13517" width="9.28515625" style="3" customWidth="1"/>
    <col min="13518" max="13518" width="10.28515625" style="3" customWidth="1"/>
    <col min="13519" max="13519" width="8.85546875" style="3" customWidth="1"/>
    <col min="13520" max="13520" width="10.5703125" style="3" customWidth="1"/>
    <col min="13521" max="13521" width="10.85546875" style="3" customWidth="1"/>
    <col min="13522" max="13522" width="12" style="3" bestFit="1" customWidth="1"/>
    <col min="13523" max="13524" width="11" style="3" bestFit="1" customWidth="1"/>
    <col min="13525" max="13525" width="11.140625" style="3" bestFit="1" customWidth="1"/>
    <col min="13526" max="13526" width="10.140625" style="3" bestFit="1" customWidth="1"/>
    <col min="13527" max="13765" width="9.140625" style="3"/>
    <col min="13766" max="13766" width="13.5703125" style="3" customWidth="1"/>
    <col min="13767" max="13767" width="9.7109375" style="3" customWidth="1"/>
    <col min="13768" max="13768" width="10.140625" style="3" customWidth="1"/>
    <col min="13769" max="13769" width="9.28515625" style="3" customWidth="1"/>
    <col min="13770" max="13770" width="10.5703125" style="3" customWidth="1"/>
    <col min="13771" max="13771" width="11.7109375" style="3" customWidth="1"/>
    <col min="13772" max="13772" width="1.140625" style="3" customWidth="1"/>
    <col min="13773" max="13773" width="9.28515625" style="3" customWidth="1"/>
    <col min="13774" max="13774" width="10.28515625" style="3" customWidth="1"/>
    <col min="13775" max="13775" width="8.85546875" style="3" customWidth="1"/>
    <col min="13776" max="13776" width="10.5703125" style="3" customWidth="1"/>
    <col min="13777" max="13777" width="10.85546875" style="3" customWidth="1"/>
    <col min="13778" max="13778" width="12" style="3" bestFit="1" customWidth="1"/>
    <col min="13779" max="13780" width="11" style="3" bestFit="1" customWidth="1"/>
    <col min="13781" max="13781" width="11.140625" style="3" bestFit="1" customWidth="1"/>
    <col min="13782" max="13782" width="10.140625" style="3" bestFit="1" customWidth="1"/>
    <col min="13783" max="14021" width="9.140625" style="3"/>
    <col min="14022" max="14022" width="13.5703125" style="3" customWidth="1"/>
    <col min="14023" max="14023" width="9.7109375" style="3" customWidth="1"/>
    <col min="14024" max="14024" width="10.140625" style="3" customWidth="1"/>
    <col min="14025" max="14025" width="9.28515625" style="3" customWidth="1"/>
    <col min="14026" max="14026" width="10.5703125" style="3" customWidth="1"/>
    <col min="14027" max="14027" width="11.7109375" style="3" customWidth="1"/>
    <col min="14028" max="14028" width="1.140625" style="3" customWidth="1"/>
    <col min="14029" max="14029" width="9.28515625" style="3" customWidth="1"/>
    <col min="14030" max="14030" width="10.28515625" style="3" customWidth="1"/>
    <col min="14031" max="14031" width="8.85546875" style="3" customWidth="1"/>
    <col min="14032" max="14032" width="10.5703125" style="3" customWidth="1"/>
    <col min="14033" max="14033" width="10.85546875" style="3" customWidth="1"/>
    <col min="14034" max="14034" width="12" style="3" bestFit="1" customWidth="1"/>
    <col min="14035" max="14036" width="11" style="3" bestFit="1" customWidth="1"/>
    <col min="14037" max="14037" width="11.140625" style="3" bestFit="1" customWidth="1"/>
    <col min="14038" max="14038" width="10.140625" style="3" bestFit="1" customWidth="1"/>
    <col min="14039" max="14277" width="9.140625" style="3"/>
    <col min="14278" max="14278" width="13.5703125" style="3" customWidth="1"/>
    <col min="14279" max="14279" width="9.7109375" style="3" customWidth="1"/>
    <col min="14280" max="14280" width="10.140625" style="3" customWidth="1"/>
    <col min="14281" max="14281" width="9.28515625" style="3" customWidth="1"/>
    <col min="14282" max="14282" width="10.5703125" style="3" customWidth="1"/>
    <col min="14283" max="14283" width="11.7109375" style="3" customWidth="1"/>
    <col min="14284" max="14284" width="1.140625" style="3" customWidth="1"/>
    <col min="14285" max="14285" width="9.28515625" style="3" customWidth="1"/>
    <col min="14286" max="14286" width="10.28515625" style="3" customWidth="1"/>
    <col min="14287" max="14287" width="8.85546875" style="3" customWidth="1"/>
    <col min="14288" max="14288" width="10.5703125" style="3" customWidth="1"/>
    <col min="14289" max="14289" width="10.85546875" style="3" customWidth="1"/>
    <col min="14290" max="14290" width="12" style="3" bestFit="1" customWidth="1"/>
    <col min="14291" max="14292" width="11" style="3" bestFit="1" customWidth="1"/>
    <col min="14293" max="14293" width="11.140625" style="3" bestFit="1" customWidth="1"/>
    <col min="14294" max="14294" width="10.140625" style="3" bestFit="1" customWidth="1"/>
    <col min="14295" max="14533" width="9.140625" style="3"/>
    <col min="14534" max="14534" width="13.5703125" style="3" customWidth="1"/>
    <col min="14535" max="14535" width="9.7109375" style="3" customWidth="1"/>
    <col min="14536" max="14536" width="10.140625" style="3" customWidth="1"/>
    <col min="14537" max="14537" width="9.28515625" style="3" customWidth="1"/>
    <col min="14538" max="14538" width="10.5703125" style="3" customWidth="1"/>
    <col min="14539" max="14539" width="11.7109375" style="3" customWidth="1"/>
    <col min="14540" max="14540" width="1.140625" style="3" customWidth="1"/>
    <col min="14541" max="14541" width="9.28515625" style="3" customWidth="1"/>
    <col min="14542" max="14542" width="10.28515625" style="3" customWidth="1"/>
    <col min="14543" max="14543" width="8.85546875" style="3" customWidth="1"/>
    <col min="14544" max="14544" width="10.5703125" style="3" customWidth="1"/>
    <col min="14545" max="14545" width="10.85546875" style="3" customWidth="1"/>
    <col min="14546" max="14546" width="12" style="3" bestFit="1" customWidth="1"/>
    <col min="14547" max="14548" width="11" style="3" bestFit="1" customWidth="1"/>
    <col min="14549" max="14549" width="11.140625" style="3" bestFit="1" customWidth="1"/>
    <col min="14550" max="14550" width="10.140625" style="3" bestFit="1" customWidth="1"/>
    <col min="14551" max="14789" width="9.140625" style="3"/>
    <col min="14790" max="14790" width="13.5703125" style="3" customWidth="1"/>
    <col min="14791" max="14791" width="9.7109375" style="3" customWidth="1"/>
    <col min="14792" max="14792" width="10.140625" style="3" customWidth="1"/>
    <col min="14793" max="14793" width="9.28515625" style="3" customWidth="1"/>
    <col min="14794" max="14794" width="10.5703125" style="3" customWidth="1"/>
    <col min="14795" max="14795" width="11.7109375" style="3" customWidth="1"/>
    <col min="14796" max="14796" width="1.140625" style="3" customWidth="1"/>
    <col min="14797" max="14797" width="9.28515625" style="3" customWidth="1"/>
    <col min="14798" max="14798" width="10.28515625" style="3" customWidth="1"/>
    <col min="14799" max="14799" width="8.85546875" style="3" customWidth="1"/>
    <col min="14800" max="14800" width="10.5703125" style="3" customWidth="1"/>
    <col min="14801" max="14801" width="10.85546875" style="3" customWidth="1"/>
    <col min="14802" max="14802" width="12" style="3" bestFit="1" customWidth="1"/>
    <col min="14803" max="14804" width="11" style="3" bestFit="1" customWidth="1"/>
    <col min="14805" max="14805" width="11.140625" style="3" bestFit="1" customWidth="1"/>
    <col min="14806" max="14806" width="10.140625" style="3" bestFit="1" customWidth="1"/>
    <col min="14807" max="15045" width="9.140625" style="3"/>
    <col min="15046" max="15046" width="13.5703125" style="3" customWidth="1"/>
    <col min="15047" max="15047" width="9.7109375" style="3" customWidth="1"/>
    <col min="15048" max="15048" width="10.140625" style="3" customWidth="1"/>
    <col min="15049" max="15049" width="9.28515625" style="3" customWidth="1"/>
    <col min="15050" max="15050" width="10.5703125" style="3" customWidth="1"/>
    <col min="15051" max="15051" width="11.7109375" style="3" customWidth="1"/>
    <col min="15052" max="15052" width="1.140625" style="3" customWidth="1"/>
    <col min="15053" max="15053" width="9.28515625" style="3" customWidth="1"/>
    <col min="15054" max="15054" width="10.28515625" style="3" customWidth="1"/>
    <col min="15055" max="15055" width="8.85546875" style="3" customWidth="1"/>
    <col min="15056" max="15056" width="10.5703125" style="3" customWidth="1"/>
    <col min="15057" max="15057" width="10.85546875" style="3" customWidth="1"/>
    <col min="15058" max="15058" width="12" style="3" bestFit="1" customWidth="1"/>
    <col min="15059" max="15060" width="11" style="3" bestFit="1" customWidth="1"/>
    <col min="15061" max="15061" width="11.140625" style="3" bestFit="1" customWidth="1"/>
    <col min="15062" max="15062" width="10.140625" style="3" bestFit="1" customWidth="1"/>
    <col min="15063" max="15301" width="9.140625" style="3"/>
    <col min="15302" max="15302" width="13.5703125" style="3" customWidth="1"/>
    <col min="15303" max="15303" width="9.7109375" style="3" customWidth="1"/>
    <col min="15304" max="15304" width="10.140625" style="3" customWidth="1"/>
    <col min="15305" max="15305" width="9.28515625" style="3" customWidth="1"/>
    <col min="15306" max="15306" width="10.5703125" style="3" customWidth="1"/>
    <col min="15307" max="15307" width="11.7109375" style="3" customWidth="1"/>
    <col min="15308" max="15308" width="1.140625" style="3" customWidth="1"/>
    <col min="15309" max="15309" width="9.28515625" style="3" customWidth="1"/>
    <col min="15310" max="15310" width="10.28515625" style="3" customWidth="1"/>
    <col min="15311" max="15311" width="8.85546875" style="3" customWidth="1"/>
    <col min="15312" max="15312" width="10.5703125" style="3" customWidth="1"/>
    <col min="15313" max="15313" width="10.85546875" style="3" customWidth="1"/>
    <col min="15314" max="15314" width="12" style="3" bestFit="1" customWidth="1"/>
    <col min="15315" max="15316" width="11" style="3" bestFit="1" customWidth="1"/>
    <col min="15317" max="15317" width="11.140625" style="3" bestFit="1" customWidth="1"/>
    <col min="15318" max="15318" width="10.140625" style="3" bestFit="1" customWidth="1"/>
    <col min="15319" max="15557" width="9.140625" style="3"/>
    <col min="15558" max="15558" width="13.5703125" style="3" customWidth="1"/>
    <col min="15559" max="15559" width="9.7109375" style="3" customWidth="1"/>
    <col min="15560" max="15560" width="10.140625" style="3" customWidth="1"/>
    <col min="15561" max="15561" width="9.28515625" style="3" customWidth="1"/>
    <col min="15562" max="15562" width="10.5703125" style="3" customWidth="1"/>
    <col min="15563" max="15563" width="11.7109375" style="3" customWidth="1"/>
    <col min="15564" max="15564" width="1.140625" style="3" customWidth="1"/>
    <col min="15565" max="15565" width="9.28515625" style="3" customWidth="1"/>
    <col min="15566" max="15566" width="10.28515625" style="3" customWidth="1"/>
    <col min="15567" max="15567" width="8.85546875" style="3" customWidth="1"/>
    <col min="15568" max="15568" width="10.5703125" style="3" customWidth="1"/>
    <col min="15569" max="15569" width="10.85546875" style="3" customWidth="1"/>
    <col min="15570" max="15570" width="12" style="3" bestFit="1" customWidth="1"/>
    <col min="15571" max="15572" width="11" style="3" bestFit="1" customWidth="1"/>
    <col min="15573" max="15573" width="11.140625" style="3" bestFit="1" customWidth="1"/>
    <col min="15574" max="15574" width="10.140625" style="3" bestFit="1" customWidth="1"/>
    <col min="15575" max="15813" width="9.140625" style="3"/>
    <col min="15814" max="15814" width="13.5703125" style="3" customWidth="1"/>
    <col min="15815" max="15815" width="9.7109375" style="3" customWidth="1"/>
    <col min="15816" max="15816" width="10.140625" style="3" customWidth="1"/>
    <col min="15817" max="15817" width="9.28515625" style="3" customWidth="1"/>
    <col min="15818" max="15818" width="10.5703125" style="3" customWidth="1"/>
    <col min="15819" max="15819" width="11.7109375" style="3" customWidth="1"/>
    <col min="15820" max="15820" width="1.140625" style="3" customWidth="1"/>
    <col min="15821" max="15821" width="9.28515625" style="3" customWidth="1"/>
    <col min="15822" max="15822" width="10.28515625" style="3" customWidth="1"/>
    <col min="15823" max="15823" width="8.85546875" style="3" customWidth="1"/>
    <col min="15824" max="15824" width="10.5703125" style="3" customWidth="1"/>
    <col min="15825" max="15825" width="10.85546875" style="3" customWidth="1"/>
    <col min="15826" max="15826" width="12" style="3" bestFit="1" customWidth="1"/>
    <col min="15827" max="15828" width="11" style="3" bestFit="1" customWidth="1"/>
    <col min="15829" max="15829" width="11.140625" style="3" bestFit="1" customWidth="1"/>
    <col min="15830" max="15830" width="10.140625" style="3" bestFit="1" customWidth="1"/>
    <col min="15831" max="16069" width="9.140625" style="3"/>
    <col min="16070" max="16070" width="13.5703125" style="3" customWidth="1"/>
    <col min="16071" max="16071" width="9.7109375" style="3" customWidth="1"/>
    <col min="16072" max="16072" width="10.140625" style="3" customWidth="1"/>
    <col min="16073" max="16073" width="9.28515625" style="3" customWidth="1"/>
    <col min="16074" max="16074" width="10.5703125" style="3" customWidth="1"/>
    <col min="16075" max="16075" width="11.7109375" style="3" customWidth="1"/>
    <col min="16076" max="16076" width="1.140625" style="3" customWidth="1"/>
    <col min="16077" max="16077" width="9.28515625" style="3" customWidth="1"/>
    <col min="16078" max="16078" width="10.28515625" style="3" customWidth="1"/>
    <col min="16079" max="16079" width="8.85546875" style="3" customWidth="1"/>
    <col min="16080" max="16080" width="10.5703125" style="3" customWidth="1"/>
    <col min="16081" max="16081" width="10.85546875" style="3" customWidth="1"/>
    <col min="16082" max="16082" width="12" style="3" bestFit="1" customWidth="1"/>
    <col min="16083" max="16084" width="11" style="3" bestFit="1" customWidth="1"/>
    <col min="16085" max="16085" width="11.140625" style="3" bestFit="1" customWidth="1"/>
    <col min="16086" max="16086" width="10.140625" style="3" bestFit="1" customWidth="1"/>
    <col min="16087" max="16384" width="9.140625" style="3"/>
  </cols>
  <sheetData>
    <row r="1" spans="1:182" ht="12.75" x14ac:dyDescent="0.2">
      <c r="A1" s="100" t="s">
        <v>126</v>
      </c>
      <c r="B1" s="101"/>
      <c r="C1" s="101"/>
      <c r="D1" s="101"/>
      <c r="E1" s="101"/>
      <c r="F1" s="101"/>
      <c r="G1" s="102"/>
      <c r="H1" s="103"/>
      <c r="I1" s="103"/>
      <c r="J1" s="103"/>
      <c r="K1" s="103"/>
      <c r="L1" s="10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</row>
    <row r="2" spans="1:182" x14ac:dyDescent="0.2">
      <c r="A2" s="103"/>
      <c r="B2" s="101"/>
      <c r="C2" s="101"/>
      <c r="D2" s="101"/>
      <c r="E2" s="101"/>
      <c r="F2" s="101"/>
      <c r="G2" s="102"/>
      <c r="H2" s="103"/>
      <c r="I2" s="103"/>
      <c r="J2" s="103"/>
      <c r="K2" s="103"/>
      <c r="L2" s="10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</row>
    <row r="3" spans="1:182" x14ac:dyDescent="0.2">
      <c r="A3" s="4"/>
      <c r="B3" s="196" t="s">
        <v>120</v>
      </c>
      <c r="C3" s="196"/>
      <c r="D3" s="196"/>
      <c r="E3" s="196"/>
      <c r="F3" s="196"/>
      <c r="G3" s="5"/>
      <c r="H3" s="197" t="s">
        <v>0</v>
      </c>
      <c r="I3" s="197"/>
      <c r="J3" s="197"/>
      <c r="K3" s="197"/>
      <c r="L3" s="197"/>
    </row>
    <row r="4" spans="1:182" x14ac:dyDescent="0.2">
      <c r="A4" s="4"/>
      <c r="B4" s="25"/>
      <c r="C4" s="25"/>
      <c r="D4" s="25"/>
      <c r="E4" s="25"/>
      <c r="F4" s="25"/>
      <c r="G4" s="5"/>
      <c r="H4" s="6"/>
      <c r="I4" s="6"/>
      <c r="J4" s="6"/>
      <c r="K4" s="6"/>
      <c r="L4" s="6"/>
    </row>
    <row r="5" spans="1:182" s="8" customFormat="1" ht="27" customHeight="1" x14ac:dyDescent="0.25">
      <c r="A5" s="10" t="s">
        <v>35</v>
      </c>
      <c r="B5" s="26" t="s">
        <v>101</v>
      </c>
      <c r="C5" s="26" t="s">
        <v>102</v>
      </c>
      <c r="D5" s="26" t="s">
        <v>103</v>
      </c>
      <c r="E5" s="26" t="s">
        <v>104</v>
      </c>
      <c r="F5" s="26" t="s">
        <v>105</v>
      </c>
      <c r="G5" s="9"/>
      <c r="H5" s="11" t="s">
        <v>101</v>
      </c>
      <c r="I5" s="11" t="s">
        <v>102</v>
      </c>
      <c r="J5" s="11" t="s">
        <v>103</v>
      </c>
      <c r="K5" s="11" t="s">
        <v>104</v>
      </c>
      <c r="L5" s="11" t="s">
        <v>105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</row>
    <row r="6" spans="1:182" ht="9.9499999999999993" customHeight="1" x14ac:dyDescent="0.2">
      <c r="A6" s="104"/>
      <c r="B6" s="105"/>
      <c r="C6" s="105"/>
      <c r="D6" s="105"/>
      <c r="E6" s="105"/>
      <c r="F6" s="105"/>
      <c r="G6" s="106"/>
      <c r="H6" s="107"/>
      <c r="I6" s="107"/>
      <c r="J6" s="108"/>
      <c r="K6" s="107"/>
      <c r="L6" s="107"/>
    </row>
    <row r="7" spans="1:182" ht="15" customHeight="1" x14ac:dyDescent="0.2">
      <c r="A7" s="109">
        <v>2019</v>
      </c>
      <c r="B7" s="110">
        <v>995071.91607899999</v>
      </c>
      <c r="C7" s="110">
        <v>823483.65429099998</v>
      </c>
      <c r="D7" s="110">
        <v>849410.81168000004</v>
      </c>
      <c r="E7" s="111">
        <v>1844482.7277589999</v>
      </c>
      <c r="F7" s="111">
        <v>145661.104399</v>
      </c>
      <c r="G7" s="112"/>
      <c r="H7" s="113">
        <v>-0.84845189633597584</v>
      </c>
      <c r="I7" s="113">
        <v>2.3807315497969985</v>
      </c>
      <c r="J7" s="113">
        <v>-3.4545425369332743</v>
      </c>
      <c r="K7" s="113">
        <v>-2.0658566479313833</v>
      </c>
      <c r="L7" s="113">
        <v>17.674703525161956</v>
      </c>
    </row>
    <row r="8" spans="1:182" ht="15" customHeight="1" x14ac:dyDescent="0.2">
      <c r="A8" s="109" t="s">
        <v>117</v>
      </c>
      <c r="B8" s="114">
        <v>983826.76591900003</v>
      </c>
      <c r="C8" s="114">
        <v>799197.14916999999</v>
      </c>
      <c r="D8" s="114">
        <v>800481.31974299997</v>
      </c>
      <c r="E8" s="111">
        <v>1784308.0856619999</v>
      </c>
      <c r="F8" s="111">
        <v>183345.44617600006</v>
      </c>
      <c r="G8" s="112"/>
      <c r="H8" s="113">
        <v>-1.1300841656058953</v>
      </c>
      <c r="I8" s="113">
        <v>-2.9492394893873275</v>
      </c>
      <c r="J8" s="113">
        <v>-5.7604037132780643</v>
      </c>
      <c r="K8" s="113">
        <v>-3.2624128809333284</v>
      </c>
      <c r="L8" s="113">
        <v>25.871245403833942</v>
      </c>
    </row>
    <row r="9" spans="1:182" ht="15" customHeight="1" x14ac:dyDescent="0.2">
      <c r="A9" s="109" t="s">
        <v>118</v>
      </c>
      <c r="B9" s="114">
        <v>1241022.092831</v>
      </c>
      <c r="C9" s="114">
        <v>1012000.92299</v>
      </c>
      <c r="D9" s="114">
        <v>987343.97411299997</v>
      </c>
      <c r="E9" s="114">
        <v>2228366.0669439998</v>
      </c>
      <c r="F9" s="114">
        <v>253678.11871800001</v>
      </c>
      <c r="G9" s="112"/>
      <c r="H9" s="113">
        <v>26.142338856958407</v>
      </c>
      <c r="I9" s="113">
        <v>26.627193808311965</v>
      </c>
      <c r="J9" s="113">
        <v>23.343787014292044</v>
      </c>
      <c r="K9" s="113">
        <v>24.886844645847642</v>
      </c>
      <c r="L9" s="113">
        <v>38.360741435860383</v>
      </c>
    </row>
    <row r="10" spans="1:182" ht="15" customHeight="1" x14ac:dyDescent="0.2">
      <c r="A10" s="109" t="s">
        <v>133</v>
      </c>
      <c r="B10" s="114">
        <v>1550009.2746339999</v>
      </c>
      <c r="C10" s="114">
        <v>1222034.02627</v>
      </c>
      <c r="D10" s="114">
        <v>1293811.392156</v>
      </c>
      <c r="E10" s="114">
        <v>2843820.6667900002</v>
      </c>
      <c r="F10" s="114">
        <v>256197.8824779999</v>
      </c>
      <c r="G10" s="114">
        <f>SUM(G67:G76)</f>
        <v>0</v>
      </c>
      <c r="H10" s="113">
        <v>24.897798644192001</v>
      </c>
      <c r="I10" s="113">
        <v>20.754240288580792</v>
      </c>
      <c r="J10" s="113">
        <v>31.039579526306539</v>
      </c>
      <c r="K10" s="113">
        <v>27.619097641799939</v>
      </c>
      <c r="L10" s="113">
        <v>0.99329172446322345</v>
      </c>
      <c r="N10" s="99"/>
      <c r="O10" s="99"/>
      <c r="P10" s="99"/>
      <c r="Q10" s="99"/>
      <c r="R10" s="99"/>
    </row>
    <row r="11" spans="1:182" ht="15" customHeight="1" x14ac:dyDescent="0.2">
      <c r="A11" s="109">
        <v>2023</v>
      </c>
      <c r="B11" s="114">
        <v>1426198.7043580001</v>
      </c>
      <c r="C11" s="114">
        <v>1111064.724832</v>
      </c>
      <c r="D11" s="114">
        <v>1211044.0406490001</v>
      </c>
      <c r="E11" s="114">
        <v>2637242.7450069999</v>
      </c>
      <c r="F11" s="114">
        <v>215154.66370899999</v>
      </c>
      <c r="G11" s="114">
        <f>SUM(G68:G77)</f>
        <v>0</v>
      </c>
      <c r="H11" s="113">
        <v>-7.987730931818775</v>
      </c>
      <c r="I11" s="113">
        <v>-9.0807047146396016</v>
      </c>
      <c r="J11" s="113">
        <v>-6.3971728807455372</v>
      </c>
      <c r="K11" s="113">
        <v>-7.2640980563720907</v>
      </c>
      <c r="L11" s="113">
        <v>-16.02012412125395</v>
      </c>
      <c r="M11" s="99"/>
      <c r="N11" s="99"/>
      <c r="O11" s="99"/>
      <c r="P11" s="99"/>
      <c r="Q11" s="99"/>
    </row>
    <row r="12" spans="1:182" ht="15" customHeight="1" x14ac:dyDescent="0.2">
      <c r="A12" s="109" t="s">
        <v>181</v>
      </c>
      <c r="B12" s="114">
        <v>1426198.7043580001</v>
      </c>
      <c r="C12" s="114">
        <v>1111064.724832</v>
      </c>
      <c r="D12" s="114">
        <v>1211044.0406490001</v>
      </c>
      <c r="E12" s="114">
        <v>2637242.7450069999</v>
      </c>
      <c r="F12" s="114">
        <v>215154.66370899999</v>
      </c>
      <c r="G12" s="114"/>
      <c r="H12" s="113">
        <v>-7.987730931818775</v>
      </c>
      <c r="I12" s="113">
        <v>-9.0807047146396016</v>
      </c>
      <c r="J12" s="113">
        <v>-6.3971728807455372</v>
      </c>
      <c r="K12" s="113">
        <v>-7.2640980563720907</v>
      </c>
      <c r="L12" s="113">
        <v>-16.02012412125395</v>
      </c>
      <c r="N12" s="168"/>
      <c r="O12" s="168"/>
      <c r="P12" s="168"/>
      <c r="Q12" s="168"/>
      <c r="R12" s="168"/>
      <c r="T12" s="113"/>
      <c r="U12" s="113"/>
      <c r="V12" s="113"/>
      <c r="W12" s="113"/>
      <c r="X12" s="113"/>
    </row>
    <row r="13" spans="1:182" ht="15" customHeight="1" x14ac:dyDescent="0.2">
      <c r="A13" s="109" t="s">
        <v>182</v>
      </c>
      <c r="B13" s="114">
        <v>1507724.8614139999</v>
      </c>
      <c r="C13" s="114">
        <v>1214268.272511</v>
      </c>
      <c r="D13" s="114">
        <v>1370841.243579</v>
      </c>
      <c r="E13" s="114">
        <v>2878566.1049929997</v>
      </c>
      <c r="F13" s="114">
        <v>136883.61783499992</v>
      </c>
      <c r="G13" s="114"/>
      <c r="H13" s="113">
        <f>(B13/B12-1)*100</f>
        <v>5.7163252782997498</v>
      </c>
      <c r="I13" s="113">
        <f t="shared" ref="I13:L13" si="0">(C13/C12-1)*100</f>
        <v>9.2887070728129739</v>
      </c>
      <c r="J13" s="113">
        <f t="shared" si="0"/>
        <v>13.194995191451863</v>
      </c>
      <c r="K13" s="113">
        <f t="shared" si="0"/>
        <v>9.1505933779849826</v>
      </c>
      <c r="L13" s="113">
        <f t="shared" si="0"/>
        <v>-36.378967820034269</v>
      </c>
      <c r="N13" s="113"/>
      <c r="O13" s="113"/>
      <c r="P13" s="113"/>
      <c r="Q13" s="113"/>
      <c r="R13" s="113"/>
    </row>
    <row r="14" spans="1:182" ht="9.9499999999999993" customHeight="1" x14ac:dyDescent="0.2">
      <c r="A14" s="109"/>
      <c r="B14" s="111"/>
      <c r="C14" s="111"/>
      <c r="D14" s="111"/>
      <c r="E14" s="111"/>
      <c r="F14" s="111"/>
      <c r="G14" s="112"/>
      <c r="H14" s="113"/>
      <c r="I14" s="113"/>
      <c r="J14" s="113"/>
      <c r="K14" s="113"/>
      <c r="L14" s="113"/>
    </row>
    <row r="15" spans="1:182" ht="15" customHeight="1" x14ac:dyDescent="0.2">
      <c r="A15" s="32">
        <v>2021</v>
      </c>
      <c r="B15" s="33"/>
      <c r="C15" s="33"/>
      <c r="D15" s="33"/>
      <c r="E15" s="33"/>
      <c r="F15" s="33"/>
      <c r="G15" s="34"/>
      <c r="H15" s="34"/>
      <c r="I15" s="34"/>
      <c r="J15" s="34"/>
      <c r="K15" s="34"/>
      <c r="L15" s="34"/>
      <c r="N15" s="113"/>
      <c r="O15" s="113"/>
      <c r="P15" s="113"/>
      <c r="Q15" s="113"/>
      <c r="R15" s="113"/>
    </row>
    <row r="16" spans="1:182" ht="15" customHeight="1" x14ac:dyDescent="0.2">
      <c r="A16" s="106" t="s">
        <v>36</v>
      </c>
      <c r="B16" s="115">
        <f>SUM(B54:B56)</f>
        <v>344289.86149699998</v>
      </c>
      <c r="C16" s="115">
        <f t="shared" ref="C16:F16" si="1">SUM(C54:C56)</f>
        <v>282219.87445299997</v>
      </c>
      <c r="D16" s="115">
        <f t="shared" si="1"/>
        <v>280655.824027</v>
      </c>
      <c r="E16" s="115">
        <f t="shared" si="1"/>
        <v>624945.68552400009</v>
      </c>
      <c r="F16" s="115">
        <f t="shared" si="1"/>
        <v>63634.037469999981</v>
      </c>
      <c r="G16" s="112"/>
      <c r="H16" s="113">
        <v>18.228144540866545</v>
      </c>
      <c r="I16" s="113">
        <v>18.135726957140182</v>
      </c>
      <c r="J16" s="113">
        <v>10.070173132239304</v>
      </c>
      <c r="K16" s="113">
        <v>14.480943086675651</v>
      </c>
      <c r="L16" s="113">
        <v>64.2965795469688</v>
      </c>
      <c r="N16" s="113"/>
      <c r="O16" s="113"/>
      <c r="P16" s="113"/>
      <c r="Q16" s="113"/>
      <c r="R16" s="113"/>
    </row>
    <row r="17" spans="1:18" ht="15" customHeight="1" x14ac:dyDescent="0.2">
      <c r="A17" s="106" t="s">
        <v>37</v>
      </c>
      <c r="B17" s="115">
        <f>SUM(B57:B59)</f>
        <v>392347.97983700002</v>
      </c>
      <c r="C17" s="115">
        <f>SUM(C57:C59)</f>
        <v>310278.258134</v>
      </c>
      <c r="D17" s="115">
        <f>SUM(D57:D59)</f>
        <v>332992.31774900004</v>
      </c>
      <c r="E17" s="115">
        <f>SUM(E57:E59)</f>
        <v>725340.29758600006</v>
      </c>
      <c r="F17" s="115">
        <f>SUM(F57:F59)</f>
        <v>59355.662087999983</v>
      </c>
      <c r="G17" s="112"/>
      <c r="H17" s="113">
        <v>44.021949089928064</v>
      </c>
      <c r="I17" s="113">
        <v>45.855303385698328</v>
      </c>
      <c r="J17" s="113">
        <v>33.30984746956382</v>
      </c>
      <c r="K17" s="113">
        <v>39.008192279920358</v>
      </c>
      <c r="L17" s="113">
        <v>122.47478849293761</v>
      </c>
    </row>
    <row r="18" spans="1:18" ht="15" customHeight="1" x14ac:dyDescent="0.2">
      <c r="A18" s="106" t="s">
        <v>38</v>
      </c>
      <c r="B18" s="115">
        <f>SUM(B60:B62)</f>
        <v>420094.02080300008</v>
      </c>
      <c r="C18" s="115">
        <f>SUM(C60:C62)</f>
        <v>319466.80783900002</v>
      </c>
      <c r="D18" s="115">
        <f>SUM(D60:D62)</f>
        <v>355128.46879700001</v>
      </c>
      <c r="E18" s="115">
        <f>SUM(E60:E62)</f>
        <v>775222.48959999997</v>
      </c>
      <c r="F18" s="115">
        <f>SUM(F60:F62)</f>
        <v>64965.552006000027</v>
      </c>
      <c r="G18" s="112"/>
      <c r="H18" s="113">
        <v>15.651276685630004</v>
      </c>
      <c r="I18" s="113">
        <v>15.533813742752375</v>
      </c>
      <c r="J18" s="113">
        <v>21.014820065626154</v>
      </c>
      <c r="K18" s="113">
        <v>17.973842624752066</v>
      </c>
      <c r="L18" s="113">
        <v>-1.6886227132551588</v>
      </c>
    </row>
    <row r="19" spans="1:18" ht="15" customHeight="1" x14ac:dyDescent="0.2">
      <c r="A19" s="106" t="s">
        <v>39</v>
      </c>
      <c r="B19" s="115">
        <f>SUM(B63:B65)</f>
        <v>393277.41249699995</v>
      </c>
      <c r="C19" s="115">
        <f>SUM(C63:C65)</f>
        <v>310069.08584399999</v>
      </c>
      <c r="D19" s="115">
        <f>SUM(D63:D65)</f>
        <v>325034.78158300003</v>
      </c>
      <c r="E19" s="115">
        <f>SUM(E63:E65)</f>
        <v>718312.19408000004</v>
      </c>
      <c r="F19" s="115">
        <f>SUM(F63:F65)</f>
        <v>68242.630913999994</v>
      </c>
      <c r="G19" s="112"/>
      <c r="H19" s="113">
        <v>29.376099110320002</v>
      </c>
      <c r="I19" s="113">
        <v>29.872494826161816</v>
      </c>
      <c r="J19" s="113">
        <v>29.562453992157998</v>
      </c>
      <c r="K19" s="113">
        <v>29.457693599845449</v>
      </c>
      <c r="L19" s="113">
        <v>28.719723591789069</v>
      </c>
    </row>
    <row r="20" spans="1:18" ht="9.9499999999999993" customHeight="1" x14ac:dyDescent="0.2">
      <c r="A20" s="112"/>
      <c r="B20" s="115"/>
      <c r="C20" s="115"/>
      <c r="D20" s="115"/>
      <c r="E20" s="115"/>
      <c r="F20" s="115"/>
      <c r="G20" s="112"/>
      <c r="H20" s="113"/>
      <c r="I20" s="113"/>
      <c r="J20" s="113"/>
      <c r="K20" s="113"/>
      <c r="L20" s="113"/>
    </row>
    <row r="21" spans="1:18" ht="15" customHeight="1" x14ac:dyDescent="0.2">
      <c r="A21" s="32" t="s">
        <v>133</v>
      </c>
      <c r="B21" s="33"/>
      <c r="C21" s="33"/>
      <c r="D21" s="33"/>
      <c r="E21" s="33"/>
      <c r="F21" s="33"/>
      <c r="G21" s="34"/>
      <c r="H21" s="34"/>
      <c r="I21" s="34"/>
      <c r="J21" s="34"/>
      <c r="K21" s="34"/>
      <c r="L21" s="34"/>
    </row>
    <row r="22" spans="1:18" ht="15" customHeight="1" x14ac:dyDescent="0.2">
      <c r="A22" s="112" t="s">
        <v>36</v>
      </c>
      <c r="B22" s="115">
        <v>344289.86149699998</v>
      </c>
      <c r="C22" s="115">
        <v>282219.87445299997</v>
      </c>
      <c r="D22" s="115">
        <v>280655.824027</v>
      </c>
      <c r="E22" s="115">
        <v>624945.68552399997</v>
      </c>
      <c r="F22" s="115">
        <v>63634.037469999981</v>
      </c>
      <c r="G22" s="112"/>
      <c r="H22" s="113">
        <v>21.782330028186632</v>
      </c>
      <c r="I22" s="113">
        <v>22.011861333686518</v>
      </c>
      <c r="J22" s="113">
        <v>25.514151315780403</v>
      </c>
      <c r="K22" s="113">
        <v>23.430424686930316</v>
      </c>
      <c r="L22" s="113">
        <v>7.6640027392908259</v>
      </c>
    </row>
    <row r="23" spans="1:18" ht="15" customHeight="1" x14ac:dyDescent="0.2">
      <c r="A23" s="112" t="s">
        <v>37</v>
      </c>
      <c r="B23" s="115">
        <v>392347.97983700002</v>
      </c>
      <c r="C23" s="115">
        <v>310278.258134</v>
      </c>
      <c r="D23" s="115">
        <v>332992.31774900004</v>
      </c>
      <c r="E23" s="115">
        <v>725340.29758600006</v>
      </c>
      <c r="F23" s="115">
        <v>59355.662087999983</v>
      </c>
      <c r="G23" s="112"/>
      <c r="H23" s="113">
        <v>29.344659873293725</v>
      </c>
      <c r="I23" s="113">
        <v>24.830338585753438</v>
      </c>
      <c r="J23" s="113">
        <v>34.791718223101078</v>
      </c>
      <c r="K23" s="113">
        <v>31.789623735042756</v>
      </c>
      <c r="L23" s="113">
        <v>5.4402823553297726</v>
      </c>
    </row>
    <row r="24" spans="1:18" ht="15" customHeight="1" x14ac:dyDescent="0.2">
      <c r="A24" s="112" t="s">
        <v>38</v>
      </c>
      <c r="B24" s="115">
        <v>420094.02080300008</v>
      </c>
      <c r="C24" s="115">
        <v>319466.80783900002</v>
      </c>
      <c r="D24" s="115">
        <v>355128.46879700001</v>
      </c>
      <c r="E24" s="115">
        <v>775222.48960000009</v>
      </c>
      <c r="F24" s="115">
        <v>64965.552006000071</v>
      </c>
      <c r="G24" s="112"/>
      <c r="H24" s="113">
        <v>38.468368424574415</v>
      </c>
      <c r="I24" s="113">
        <v>31.314921421889675</v>
      </c>
      <c r="J24" s="113">
        <v>46.469291600993628</v>
      </c>
      <c r="K24" s="113">
        <v>42.02230104428282</v>
      </c>
      <c r="L24" s="113">
        <v>6.628617960118623</v>
      </c>
    </row>
    <row r="25" spans="1:18" ht="15" customHeight="1" x14ac:dyDescent="0.2">
      <c r="A25" s="112" t="s">
        <v>39</v>
      </c>
      <c r="B25" s="115">
        <v>393277.41249699995</v>
      </c>
      <c r="C25" s="115">
        <v>310069.08584399999</v>
      </c>
      <c r="D25" s="115">
        <v>325034.78158300003</v>
      </c>
      <c r="E25" s="115">
        <v>718312.19408000004</v>
      </c>
      <c r="F25" s="115">
        <v>68242.630913999921</v>
      </c>
      <c r="G25" s="112"/>
      <c r="H25" s="113">
        <v>11.856400017796263</v>
      </c>
      <c r="I25" s="113">
        <v>7.3450440655738651</v>
      </c>
      <c r="J25" s="113">
        <v>18.523056978578165</v>
      </c>
      <c r="K25" s="113">
        <v>14.777722250821142</v>
      </c>
      <c r="L25" s="113">
        <v>-11.778500331394573</v>
      </c>
    </row>
    <row r="26" spans="1:18" ht="9.9499999999999993" customHeight="1" x14ac:dyDescent="0.2">
      <c r="A26" s="106"/>
      <c r="B26" s="115"/>
      <c r="C26" s="115"/>
      <c r="D26" s="115"/>
      <c r="E26" s="115"/>
      <c r="F26" s="115"/>
      <c r="G26" s="112"/>
      <c r="H26" s="112"/>
      <c r="I26" s="112"/>
      <c r="J26" s="112"/>
      <c r="K26" s="112"/>
      <c r="L26" s="112"/>
    </row>
    <row r="27" spans="1:18" ht="15" customHeight="1" x14ac:dyDescent="0.2">
      <c r="A27" s="32">
        <v>2023</v>
      </c>
      <c r="B27" s="33"/>
      <c r="C27" s="33"/>
      <c r="D27" s="33"/>
      <c r="E27" s="33"/>
      <c r="F27" s="33"/>
      <c r="G27" s="34"/>
      <c r="H27" s="34"/>
      <c r="I27" s="34"/>
      <c r="J27" s="34"/>
      <c r="K27" s="34"/>
      <c r="L27" s="34"/>
    </row>
    <row r="28" spans="1:18" ht="15" customHeight="1" x14ac:dyDescent="0.2">
      <c r="A28" s="112" t="s">
        <v>36</v>
      </c>
      <c r="B28" s="116">
        <v>355092.46169999999</v>
      </c>
      <c r="C28" s="116">
        <v>276446.49450500001</v>
      </c>
      <c r="D28" s="116">
        <v>291679.941781</v>
      </c>
      <c r="E28" s="116">
        <v>646772.4034810001</v>
      </c>
      <c r="F28" s="116">
        <v>63412.519918999998</v>
      </c>
      <c r="G28" s="24"/>
      <c r="H28" s="113">
        <v>3.1376469106669114</v>
      </c>
      <c r="I28" s="113">
        <v>-2.0457028262768358</v>
      </c>
      <c r="J28" s="113">
        <v>3.9279846738329045</v>
      </c>
      <c r="K28" s="113">
        <v>3.4925783892241804</v>
      </c>
      <c r="L28" s="113">
        <v>-0.34811173360548781</v>
      </c>
      <c r="N28" s="113"/>
      <c r="O28" s="113"/>
      <c r="P28" s="113"/>
      <c r="Q28" s="113"/>
      <c r="R28" s="113"/>
    </row>
    <row r="29" spans="1:18" ht="15" customHeight="1" x14ac:dyDescent="0.2">
      <c r="A29" s="112" t="s">
        <v>37</v>
      </c>
      <c r="B29" s="116">
        <v>348623.39007900003</v>
      </c>
      <c r="C29" s="116">
        <v>267559.95858600002</v>
      </c>
      <c r="D29" s="116">
        <v>292800.07012699998</v>
      </c>
      <c r="E29" s="116">
        <v>641423.46020600002</v>
      </c>
      <c r="F29" s="116">
        <v>55823.31995200002</v>
      </c>
      <c r="G29" s="116"/>
      <c r="H29" s="113">
        <v>-11.144339210352316</v>
      </c>
      <c r="I29" s="113">
        <v>-13.76773861143413</v>
      </c>
      <c r="J29" s="113">
        <v>-12.070022483910817</v>
      </c>
      <c r="K29" s="113">
        <v>-11.569305836072127</v>
      </c>
      <c r="L29" s="113">
        <v>-5.9511460435955632</v>
      </c>
      <c r="N29" s="113"/>
      <c r="O29" s="113"/>
      <c r="P29" s="113"/>
      <c r="Q29" s="113"/>
      <c r="R29" s="113"/>
    </row>
    <row r="30" spans="1:18" ht="15" customHeight="1" x14ac:dyDescent="0.2">
      <c r="A30" s="112" t="s">
        <v>38</v>
      </c>
      <c r="B30" s="116">
        <v>356280.26074</v>
      </c>
      <c r="C30" s="116">
        <v>277863.11764399998</v>
      </c>
      <c r="D30" s="116">
        <v>297245.16094800003</v>
      </c>
      <c r="E30" s="116">
        <v>653525.42168799997</v>
      </c>
      <c r="F30" s="116">
        <v>59035.099792000008</v>
      </c>
      <c r="G30" s="116"/>
      <c r="H30" s="113">
        <v>-15.190351898134979</v>
      </c>
      <c r="I30" s="113">
        <v>-13.022852194387225</v>
      </c>
      <c r="J30" s="113">
        <v>-16.299258700683744</v>
      </c>
      <c r="K30" s="113">
        <v>-15.698340740191046</v>
      </c>
      <c r="L30" s="113">
        <v>-9.128610518775151</v>
      </c>
      <c r="N30" s="113"/>
      <c r="O30" s="113"/>
      <c r="P30" s="113"/>
      <c r="Q30" s="113"/>
      <c r="R30" s="113"/>
    </row>
    <row r="31" spans="1:18" ht="15" customHeight="1" x14ac:dyDescent="0.2">
      <c r="A31" s="112" t="s">
        <v>39</v>
      </c>
      <c r="B31" s="116">
        <v>366202.591839</v>
      </c>
      <c r="C31" s="116">
        <v>289195.15409700002</v>
      </c>
      <c r="D31" s="116">
        <v>329318.86779300001</v>
      </c>
      <c r="E31" s="116">
        <v>695521.45963200007</v>
      </c>
      <c r="F31" s="116">
        <v>36883.724045999988</v>
      </c>
      <c r="G31" s="116"/>
      <c r="H31" s="113">
        <v>-6.8844077482345849</v>
      </c>
      <c r="I31" s="113">
        <v>-6.7320260870836783</v>
      </c>
      <c r="J31" s="113">
        <v>1.3180393154035444</v>
      </c>
      <c r="K31" s="113">
        <v>-3.1728174233753466</v>
      </c>
      <c r="L31" s="113">
        <v>-45.952077825836987</v>
      </c>
      <c r="N31" s="113"/>
      <c r="O31" s="113"/>
      <c r="P31" s="113"/>
      <c r="Q31" s="113"/>
      <c r="R31" s="113"/>
    </row>
    <row r="32" spans="1:18" ht="9" customHeight="1" x14ac:dyDescent="0.2">
      <c r="A32" s="112"/>
      <c r="B32" s="116"/>
      <c r="C32" s="116"/>
      <c r="D32" s="116"/>
      <c r="E32" s="116"/>
      <c r="F32" s="116"/>
      <c r="G32" s="116"/>
      <c r="H32" s="113"/>
      <c r="I32" s="113"/>
      <c r="J32" s="113"/>
      <c r="K32" s="113"/>
      <c r="L32" s="113"/>
    </row>
    <row r="33" spans="1:18" ht="15" customHeight="1" x14ac:dyDescent="0.2">
      <c r="A33" s="32">
        <v>2024</v>
      </c>
      <c r="B33" s="33"/>
      <c r="C33" s="33"/>
      <c r="D33" s="33"/>
      <c r="E33" s="33"/>
      <c r="F33" s="33"/>
      <c r="G33" s="34"/>
      <c r="H33" s="34"/>
      <c r="I33" s="34"/>
      <c r="J33" s="34"/>
      <c r="K33" s="34"/>
      <c r="L33" s="34"/>
    </row>
    <row r="34" spans="1:18" ht="15" customHeight="1" x14ac:dyDescent="0.2">
      <c r="A34" s="112" t="s">
        <v>36</v>
      </c>
      <c r="B34" s="116">
        <v>362331.92132700002</v>
      </c>
      <c r="C34" s="116">
        <v>290365.98100099998</v>
      </c>
      <c r="D34" s="116">
        <v>328199.670942</v>
      </c>
      <c r="E34" s="116">
        <v>690531.59226900002</v>
      </c>
      <c r="F34" s="116">
        <v>34132.250385000007</v>
      </c>
      <c r="G34" s="116"/>
      <c r="H34" s="113">
        <f>(B34-B28)/B28*100</f>
        <v>2.0387533974506882</v>
      </c>
      <c r="I34" s="113">
        <f t="shared" ref="I34:L34" si="2">(C34-C28)/C28*100</f>
        <v>5.035146682154152</v>
      </c>
      <c r="J34" s="113">
        <f t="shared" si="2"/>
        <v>12.520480132439085</v>
      </c>
      <c r="K34" s="113">
        <f t="shared" si="2"/>
        <v>6.7657785880292902</v>
      </c>
      <c r="L34" s="113">
        <f t="shared" si="2"/>
        <v>-46.174272164867688</v>
      </c>
      <c r="N34" s="99"/>
      <c r="O34" s="99"/>
      <c r="P34" s="99"/>
      <c r="Q34" s="99"/>
      <c r="R34" s="99"/>
    </row>
    <row r="35" spans="1:18" ht="15" customHeight="1" x14ac:dyDescent="0.2">
      <c r="A35" s="112" t="s">
        <v>37</v>
      </c>
      <c r="B35" s="116">
        <v>368749.157183</v>
      </c>
      <c r="C35" s="116">
        <v>297935.45392900001</v>
      </c>
      <c r="D35" s="116">
        <v>336776.34135299997</v>
      </c>
      <c r="E35" s="116">
        <v>705525.49853600003</v>
      </c>
      <c r="F35" s="116">
        <v>31972.815830000007</v>
      </c>
      <c r="G35" s="116"/>
      <c r="H35" s="113">
        <f>(B35-B29)/B29*100</f>
        <v>5.7729250752335801</v>
      </c>
      <c r="I35" s="113">
        <f t="shared" ref="I35" si="3">(C35-C29)/C29*100</f>
        <v>11.352780701390561</v>
      </c>
      <c r="J35" s="113">
        <f t="shared" ref="J35" si="4">(D35-D29)/D29*100</f>
        <v>15.019214717716967</v>
      </c>
      <c r="K35" s="113">
        <f t="shared" ref="K35" si="5">(E35-E29)/E29*100</f>
        <v>9.9937159001656966</v>
      </c>
      <c r="L35" s="113">
        <f t="shared" ref="L35" si="6">(F35-F29)/F29*100</f>
        <v>-42.724983291047536</v>
      </c>
      <c r="N35" s="99"/>
      <c r="O35" s="99"/>
      <c r="P35" s="99"/>
      <c r="Q35" s="99"/>
      <c r="R35" s="99"/>
    </row>
    <row r="36" spans="1:18" ht="15" customHeight="1" x14ac:dyDescent="0.2">
      <c r="A36" s="112" t="s">
        <v>38</v>
      </c>
      <c r="B36" s="116">
        <v>383677.87466800003</v>
      </c>
      <c r="C36" s="116">
        <v>311174.89272400003</v>
      </c>
      <c r="D36" s="116">
        <v>358995.394271</v>
      </c>
      <c r="E36" s="116">
        <v>742673.26893899997</v>
      </c>
      <c r="F36" s="116">
        <v>24682.480396999992</v>
      </c>
      <c r="G36" s="116"/>
      <c r="H36" s="113">
        <f>(B36-B30)/B30*100</f>
        <v>7.6899050963684417</v>
      </c>
      <c r="I36" s="113">
        <f t="shared" ref="I36" si="7">(C36-C30)/C30*100</f>
        <v>11.988555862487409</v>
      </c>
      <c r="J36" s="113">
        <f t="shared" ref="J36" si="8">(D36-D30)/D30*100</f>
        <v>20.774176146740544</v>
      </c>
      <c r="K36" s="113">
        <f t="shared" ref="K36" si="9">(E36-E30)/E30*100</f>
        <v>13.641068012433056</v>
      </c>
      <c r="L36" s="113">
        <f t="shared" ref="L36" si="10">(F36-F30)/F30*100</f>
        <v>-58.190160626534968</v>
      </c>
      <c r="N36" s="99"/>
      <c r="O36" s="99"/>
      <c r="P36" s="99"/>
      <c r="Q36" s="99"/>
      <c r="R36" s="99"/>
    </row>
    <row r="37" spans="1:18" ht="15" customHeight="1" x14ac:dyDescent="0.2">
      <c r="A37" s="112" t="s">
        <v>39</v>
      </c>
      <c r="B37" s="116">
        <v>392965.90823599999</v>
      </c>
      <c r="C37" s="116">
        <v>314791.94485700002</v>
      </c>
      <c r="D37" s="116">
        <v>346869.83701299998</v>
      </c>
      <c r="E37" s="116">
        <v>739835.74524900003</v>
      </c>
      <c r="F37" s="116">
        <v>46096.071223000021</v>
      </c>
      <c r="G37" s="116"/>
      <c r="H37" s="113">
        <f>(B37-B31)/B31*100</f>
        <v>7.3083361487420628</v>
      </c>
      <c r="I37" s="113">
        <f t="shared" ref="I37" si="11">(C37-C31)/C31*100</f>
        <v>8.8510441469619128</v>
      </c>
      <c r="J37" s="113">
        <f t="shared" ref="J37" si="12">(D37-D31)/D31*100</f>
        <v>5.3294757563153006</v>
      </c>
      <c r="K37" s="113">
        <f t="shared" ref="K37" si="13">(E37-E31)/E31*100</f>
        <v>6.3713757502818993</v>
      </c>
      <c r="L37" s="113">
        <f t="shared" ref="L37" si="14">(F37-F31)/F31*100</f>
        <v>24.976727310698728</v>
      </c>
      <c r="N37" s="99"/>
      <c r="O37" s="99"/>
      <c r="P37" s="99"/>
      <c r="Q37" s="99"/>
      <c r="R37" s="99"/>
    </row>
    <row r="38" spans="1:18" ht="9.9499999999999993" customHeight="1" x14ac:dyDescent="0.2">
      <c r="A38" s="112"/>
      <c r="B38" s="116"/>
      <c r="C38" s="116"/>
      <c r="D38" s="116"/>
      <c r="E38" s="115"/>
      <c r="F38" s="115"/>
      <c r="G38" s="116"/>
      <c r="H38" s="113"/>
      <c r="I38" s="113"/>
      <c r="J38" s="113"/>
      <c r="K38" s="113"/>
      <c r="L38" s="113"/>
    </row>
    <row r="39" spans="1:18" ht="15" customHeight="1" x14ac:dyDescent="0.2">
      <c r="A39" s="32" t="s">
        <v>118</v>
      </c>
      <c r="B39" s="33"/>
      <c r="C39" s="33"/>
      <c r="D39" s="33"/>
      <c r="E39" s="33"/>
      <c r="F39" s="33"/>
      <c r="G39" s="34"/>
      <c r="H39" s="34"/>
      <c r="I39" s="34"/>
      <c r="J39" s="34"/>
      <c r="K39" s="34"/>
      <c r="L39" s="34"/>
    </row>
    <row r="40" spans="1:18" ht="15" customHeight="1" x14ac:dyDescent="0.2">
      <c r="A40" s="106" t="s">
        <v>40</v>
      </c>
      <c r="B40" s="116">
        <v>89676.766017000002</v>
      </c>
      <c r="C40" s="116">
        <v>72209.031562000004</v>
      </c>
      <c r="D40" s="116">
        <v>73057.699888999996</v>
      </c>
      <c r="E40" s="116">
        <v>162734.465906</v>
      </c>
      <c r="F40" s="116">
        <v>16619.066128000006</v>
      </c>
      <c r="G40" s="116"/>
      <c r="H40" s="113">
        <v>6.3927116728766382</v>
      </c>
      <c r="I40" s="113">
        <v>6.177536871237189</v>
      </c>
      <c r="J40" s="113">
        <v>1.1180741686989635</v>
      </c>
      <c r="K40" s="113">
        <v>3.9582154966710568</v>
      </c>
      <c r="L40" s="113">
        <v>38.048667078409089</v>
      </c>
    </row>
    <row r="41" spans="1:18" ht="15" customHeight="1" x14ac:dyDescent="0.2">
      <c r="A41" s="106" t="s">
        <v>41</v>
      </c>
      <c r="B41" s="116">
        <v>87804.311925999995</v>
      </c>
      <c r="C41" s="116">
        <v>71713.764295000001</v>
      </c>
      <c r="D41" s="116">
        <v>69680.094649999999</v>
      </c>
      <c r="E41" s="116">
        <v>157484.40657599998</v>
      </c>
      <c r="F41" s="116">
        <v>18124.217275999996</v>
      </c>
      <c r="G41" s="116"/>
      <c r="H41" s="113">
        <v>17.69370456436468</v>
      </c>
      <c r="I41" s="113">
        <v>10.643596197778251</v>
      </c>
      <c r="J41" s="113">
        <v>12.097167947873491</v>
      </c>
      <c r="K41" s="113">
        <v>15.150039221483894</v>
      </c>
      <c r="L41" s="113">
        <v>45.650402183996057</v>
      </c>
    </row>
    <row r="42" spans="1:18" ht="15" customHeight="1" x14ac:dyDescent="0.2">
      <c r="A42" s="106" t="s">
        <v>42</v>
      </c>
      <c r="B42" s="116">
        <v>105228.130706</v>
      </c>
      <c r="C42" s="116">
        <v>87382.481652999995</v>
      </c>
      <c r="D42" s="116">
        <v>80867.130550999995</v>
      </c>
      <c r="E42" s="116">
        <v>186095.26125699998</v>
      </c>
      <c r="F42" s="116">
        <v>24361.000155000002</v>
      </c>
      <c r="G42" s="116"/>
      <c r="H42" s="113">
        <v>31.159364943777117</v>
      </c>
      <c r="I42" s="113">
        <v>38.761199983724239</v>
      </c>
      <c r="J42" s="113">
        <v>17.646692493222332</v>
      </c>
      <c r="K42" s="113">
        <v>24.924242711766393</v>
      </c>
      <c r="L42" s="113">
        <v>111.98333120212838</v>
      </c>
    </row>
    <row r="43" spans="1:18" ht="15" customHeight="1" x14ac:dyDescent="0.2">
      <c r="A43" s="106" t="s">
        <v>43</v>
      </c>
      <c r="B43" s="116">
        <v>105630.90487899999</v>
      </c>
      <c r="C43" s="116">
        <v>85074.487441999998</v>
      </c>
      <c r="D43" s="116">
        <v>85293.186379000006</v>
      </c>
      <c r="E43" s="116">
        <v>190924.091258</v>
      </c>
      <c r="F43" s="116">
        <v>20337.718499999988</v>
      </c>
      <c r="G43" s="106"/>
      <c r="H43" s="113">
        <v>62.731852277820622</v>
      </c>
      <c r="I43" s="113">
        <v>83.637491920781287</v>
      </c>
      <c r="J43" s="113">
        <v>22.94416275217019</v>
      </c>
      <c r="K43" s="113">
        <v>42.176611308797959</v>
      </c>
      <c r="L43" s="117" t="s">
        <v>130</v>
      </c>
    </row>
    <row r="44" spans="1:18" ht="15" customHeight="1" x14ac:dyDescent="0.2">
      <c r="A44" s="106" t="s">
        <v>44</v>
      </c>
      <c r="B44" s="116">
        <v>92387.496973999994</v>
      </c>
      <c r="C44" s="116">
        <v>78821.81318099999</v>
      </c>
      <c r="D44" s="116">
        <v>78531.656132000004</v>
      </c>
      <c r="E44" s="116">
        <v>170919.15310599998</v>
      </c>
      <c r="F44" s="116">
        <v>13855.840841999991</v>
      </c>
      <c r="G44" s="106"/>
      <c r="H44" s="113">
        <v>47.111507554993189</v>
      </c>
      <c r="I44" s="113">
        <v>45.795286912621719</v>
      </c>
      <c r="J44" s="113">
        <v>48.332765251600328</v>
      </c>
      <c r="K44" s="113">
        <v>47.670128089901787</v>
      </c>
      <c r="L44" s="113">
        <v>40.55275200990323</v>
      </c>
    </row>
    <row r="45" spans="1:18" ht="15" customHeight="1" x14ac:dyDescent="0.2">
      <c r="A45" s="106" t="s">
        <v>45</v>
      </c>
      <c r="B45" s="116">
        <v>105316.873234</v>
      </c>
      <c r="C45" s="116">
        <v>84663.674179000009</v>
      </c>
      <c r="D45" s="116">
        <v>83217.277092999997</v>
      </c>
      <c r="E45" s="116">
        <v>188534.15032700001</v>
      </c>
      <c r="F45" s="116">
        <v>22099.596141000002</v>
      </c>
      <c r="G45" s="106"/>
      <c r="H45" s="113">
        <v>27.03262517893182</v>
      </c>
      <c r="I45" s="113">
        <v>20.905447507210503</v>
      </c>
      <c r="J45" s="113">
        <v>32.099740245540531</v>
      </c>
      <c r="K45" s="113">
        <v>29.220455023174758</v>
      </c>
      <c r="L45" s="113">
        <v>10.999796571777045</v>
      </c>
    </row>
    <row r="46" spans="1:18" ht="15" customHeight="1" x14ac:dyDescent="0.2">
      <c r="A46" s="106" t="s">
        <v>46</v>
      </c>
      <c r="B46" s="116">
        <v>97124.455453000002</v>
      </c>
      <c r="C46" s="116">
        <v>76521.978633000006</v>
      </c>
      <c r="D46" s="116">
        <v>83564.140446999998</v>
      </c>
      <c r="E46" s="116">
        <v>180688.59590000001</v>
      </c>
      <c r="F46" s="116">
        <v>13560.315006000004</v>
      </c>
      <c r="G46" s="106"/>
      <c r="H46" s="113">
        <v>4.7931309605501964</v>
      </c>
      <c r="I46" s="113">
        <v>5.7587398275733568</v>
      </c>
      <c r="J46" s="113">
        <v>23.937815803770032</v>
      </c>
      <c r="K46" s="113">
        <v>12.855372978115041</v>
      </c>
      <c r="L46" s="113">
        <v>-46.312438623628502</v>
      </c>
    </row>
    <row r="47" spans="1:18" ht="15" customHeight="1" x14ac:dyDescent="0.2">
      <c r="A47" s="106" t="s">
        <v>47</v>
      </c>
      <c r="B47" s="116">
        <v>95379.368745</v>
      </c>
      <c r="C47" s="116">
        <v>78972.555429</v>
      </c>
      <c r="D47" s="116">
        <v>74245.022750000004</v>
      </c>
      <c r="E47" s="116">
        <v>169624.39149499999</v>
      </c>
      <c r="F47" s="116">
        <v>21134.345994999996</v>
      </c>
      <c r="G47" s="106"/>
      <c r="H47" s="113">
        <v>18.110599533296824</v>
      </c>
      <c r="I47" s="113">
        <v>18.566821559513635</v>
      </c>
      <c r="J47" s="113">
        <v>12.535306697244073</v>
      </c>
      <c r="K47" s="113">
        <v>15.603741068036436</v>
      </c>
      <c r="L47" s="113">
        <v>42.99854416319365</v>
      </c>
    </row>
    <row r="48" spans="1:18" ht="15" customHeight="1" x14ac:dyDescent="0.2">
      <c r="A48" s="106" t="s">
        <v>48</v>
      </c>
      <c r="B48" s="116">
        <v>110882.447759</v>
      </c>
      <c r="C48" s="116">
        <v>87788.410770000002</v>
      </c>
      <c r="D48" s="116">
        <v>84650.170712000006</v>
      </c>
      <c r="E48" s="116">
        <v>195532.61847099999</v>
      </c>
      <c r="F48" s="116">
        <v>26232.277046999996</v>
      </c>
      <c r="G48" s="106"/>
      <c r="H48" s="113">
        <v>24.738184131203319</v>
      </c>
      <c r="I48" s="113">
        <v>22.589377720625276</v>
      </c>
      <c r="J48" s="113">
        <v>26.426646330325632</v>
      </c>
      <c r="K48" s="113">
        <v>25.463586626453516</v>
      </c>
      <c r="L48" s="113">
        <v>19.584481033025504</v>
      </c>
    </row>
    <row r="49" spans="1:12" ht="15" customHeight="1" x14ac:dyDescent="0.2">
      <c r="A49" s="106" t="s">
        <v>49</v>
      </c>
      <c r="B49" s="116">
        <v>114488.118913</v>
      </c>
      <c r="C49" s="116">
        <v>91378.034635000004</v>
      </c>
      <c r="D49" s="116">
        <v>87905.449536999993</v>
      </c>
      <c r="E49" s="116">
        <v>202393.56844999999</v>
      </c>
      <c r="F49" s="116">
        <v>26582.669376000005</v>
      </c>
      <c r="G49" s="106"/>
      <c r="H49" s="113">
        <v>25.548681539485372</v>
      </c>
      <c r="I49" s="113">
        <v>23.47728400078163</v>
      </c>
      <c r="J49" s="113">
        <v>27.526755924874436</v>
      </c>
      <c r="K49" s="113">
        <v>26.400227818179982</v>
      </c>
      <c r="L49" s="113">
        <v>19.423106281980932</v>
      </c>
    </row>
    <row r="50" spans="1:12" ht="15" customHeight="1" x14ac:dyDescent="0.2">
      <c r="A50" s="106" t="s">
        <v>50</v>
      </c>
      <c r="B50" s="116">
        <v>112670.570259</v>
      </c>
      <c r="C50" s="116">
        <v>94220.726030999998</v>
      </c>
      <c r="D50" s="116">
        <v>93383.639697000006</v>
      </c>
      <c r="E50" s="116">
        <v>206054.20995600001</v>
      </c>
      <c r="F50" s="116">
        <v>19286.930561999994</v>
      </c>
      <c r="G50" s="106"/>
      <c r="H50" s="113">
        <v>32.98971099094237</v>
      </c>
      <c r="I50" s="113">
        <v>34.948837450254629</v>
      </c>
      <c r="J50" s="113">
        <v>38.107517669895181</v>
      </c>
      <c r="K50" s="113">
        <v>35.261298193906548</v>
      </c>
      <c r="L50" s="113">
        <v>12.75843491247795</v>
      </c>
    </row>
    <row r="51" spans="1:12" ht="15" customHeight="1" x14ac:dyDescent="0.2">
      <c r="A51" s="106" t="s">
        <v>51</v>
      </c>
      <c r="B51" s="116">
        <v>124432.647966</v>
      </c>
      <c r="C51" s="116">
        <v>103253.96518000001</v>
      </c>
      <c r="D51" s="116">
        <v>92948.506276</v>
      </c>
      <c r="E51" s="116">
        <v>217381.15424200002</v>
      </c>
      <c r="F51" s="116">
        <v>31484.141690000004</v>
      </c>
      <c r="G51" s="106"/>
      <c r="H51" s="113">
        <v>29.823405641267829</v>
      </c>
      <c r="I51" s="113">
        <v>31.384697233798818</v>
      </c>
      <c r="J51" s="113">
        <v>23.738647532811008</v>
      </c>
      <c r="K51" s="113">
        <v>27.149939817739373</v>
      </c>
      <c r="L51" s="113">
        <v>51.871127834008291</v>
      </c>
    </row>
    <row r="52" spans="1:12" ht="9.9499999999999993" customHeight="1" x14ac:dyDescent="0.2">
      <c r="A52" s="106"/>
      <c r="B52" s="116"/>
      <c r="C52" s="116"/>
      <c r="D52" s="116"/>
      <c r="E52" s="111"/>
      <c r="F52" s="111"/>
      <c r="G52" s="106"/>
      <c r="H52" s="113"/>
      <c r="I52" s="113"/>
      <c r="J52" s="113"/>
      <c r="K52" s="113"/>
      <c r="L52" s="113"/>
    </row>
    <row r="53" spans="1:12" ht="15" customHeight="1" x14ac:dyDescent="0.2">
      <c r="A53" s="32" t="s">
        <v>133</v>
      </c>
      <c r="B53" s="33"/>
      <c r="C53" s="33"/>
      <c r="D53" s="33"/>
      <c r="E53" s="33"/>
      <c r="F53" s="33"/>
      <c r="G53" s="34"/>
      <c r="H53" s="34"/>
      <c r="I53" s="34"/>
      <c r="J53" s="34"/>
      <c r="K53" s="34"/>
      <c r="L53" s="34"/>
    </row>
    <row r="54" spans="1:12" ht="15" customHeight="1" x14ac:dyDescent="0.2">
      <c r="A54" s="106" t="s">
        <v>40</v>
      </c>
      <c r="B54" s="116">
        <v>111060.00939799999</v>
      </c>
      <c r="C54" s="116">
        <v>91390.607028999992</v>
      </c>
      <c r="D54" s="116">
        <v>92822.474442999999</v>
      </c>
      <c r="E54" s="116">
        <v>203882.48384100001</v>
      </c>
      <c r="F54" s="116">
        <v>18237.534954999996</v>
      </c>
      <c r="G54" s="116"/>
      <c r="H54" s="113">
        <v>23.844797633476635</v>
      </c>
      <c r="I54" s="113">
        <v>26.563956131346721</v>
      </c>
      <c r="J54" s="113">
        <v>27.053650175175996</v>
      </c>
      <c r="K54" s="113">
        <v>25.285373756514655</v>
      </c>
      <c r="L54" s="113">
        <v>9.7386267948785257</v>
      </c>
    </row>
    <row r="55" spans="1:12" ht="15" customHeight="1" x14ac:dyDescent="0.2">
      <c r="A55" s="106" t="s">
        <v>41</v>
      </c>
      <c r="B55" s="116">
        <v>101741.736349</v>
      </c>
      <c r="C55" s="116">
        <v>83898.871218999993</v>
      </c>
      <c r="D55" s="116">
        <v>82589.281335000007</v>
      </c>
      <c r="E55" s="116">
        <v>184331.01768400002</v>
      </c>
      <c r="F55" s="116">
        <v>19152.455013999992</v>
      </c>
      <c r="G55" s="116"/>
      <c r="H55" s="113">
        <v>15.873280158207073</v>
      </c>
      <c r="I55" s="113">
        <v>16.991308493967257</v>
      </c>
      <c r="J55" s="113">
        <v>18.52636215527874</v>
      </c>
      <c r="K55" s="113">
        <v>17.047155138527451</v>
      </c>
      <c r="L55" s="113">
        <v>5.6732807952020288</v>
      </c>
    </row>
    <row r="56" spans="1:12" ht="15" customHeight="1" x14ac:dyDescent="0.2">
      <c r="A56" s="106" t="s">
        <v>42</v>
      </c>
      <c r="B56" s="116">
        <v>131488.11575</v>
      </c>
      <c r="C56" s="116">
        <v>106930.396205</v>
      </c>
      <c r="D56" s="116">
        <v>105244.068249</v>
      </c>
      <c r="E56" s="116">
        <v>236732.183999</v>
      </c>
      <c r="F56" s="116">
        <v>26244.047500999994</v>
      </c>
      <c r="G56" s="116"/>
      <c r="H56" s="113">
        <v>24.955289871458948</v>
      </c>
      <c r="I56" s="113">
        <v>22.370518875425972</v>
      </c>
      <c r="J56" s="113">
        <v>30.144432641425738</v>
      </c>
      <c r="K56" s="113">
        <v>27.210216101134233</v>
      </c>
      <c r="L56" s="113">
        <v>7.7297620541802923</v>
      </c>
    </row>
    <row r="57" spans="1:12" ht="15" customHeight="1" x14ac:dyDescent="0.2">
      <c r="A57" s="106" t="s">
        <v>43</v>
      </c>
      <c r="B57" s="116">
        <v>127482.872603</v>
      </c>
      <c r="C57" s="116">
        <v>103415.757575</v>
      </c>
      <c r="D57" s="116">
        <v>104107.46582700001</v>
      </c>
      <c r="E57" s="116">
        <v>231590.33843</v>
      </c>
      <c r="F57" s="116">
        <v>23375.406775999989</v>
      </c>
      <c r="G57" s="106"/>
      <c r="H57" s="113">
        <v>20.687096971318564</v>
      </c>
      <c r="I57" s="113">
        <v>21.559072154862243</v>
      </c>
      <c r="J57" s="113">
        <v>22.058361572281765</v>
      </c>
      <c r="K57" s="113">
        <v>21.299693979973849</v>
      </c>
      <c r="L57" s="117">
        <v>14.936229331721758</v>
      </c>
    </row>
    <row r="58" spans="1:12" ht="15" customHeight="1" x14ac:dyDescent="0.2">
      <c r="A58" s="106" t="s">
        <v>44</v>
      </c>
      <c r="B58" s="116">
        <v>120589.64189</v>
      </c>
      <c r="C58" s="116">
        <v>96240.941128999984</v>
      </c>
      <c r="D58" s="116">
        <v>107791.338885</v>
      </c>
      <c r="E58" s="116">
        <v>228380.980775</v>
      </c>
      <c r="F58" s="116">
        <v>12798.303004999994</v>
      </c>
      <c r="G58" s="106"/>
      <c r="H58" s="113">
        <v>30.525932447262587</v>
      </c>
      <c r="I58" s="113">
        <v>22.099374836760134</v>
      </c>
      <c r="J58" s="113">
        <v>37.258456263572029</v>
      </c>
      <c r="K58" s="113">
        <v>33.619302825215598</v>
      </c>
      <c r="L58" s="113">
        <v>-7.6324334918338179</v>
      </c>
    </row>
    <row r="59" spans="1:12" ht="15" customHeight="1" x14ac:dyDescent="0.2">
      <c r="A59" s="106" t="s">
        <v>45</v>
      </c>
      <c r="B59" s="116">
        <v>144275.465344</v>
      </c>
      <c r="C59" s="116">
        <v>110621.55943000001</v>
      </c>
      <c r="D59" s="116">
        <v>121093.513037</v>
      </c>
      <c r="E59" s="116">
        <v>265368.97838099999</v>
      </c>
      <c r="F59" s="116">
        <v>23181.952307</v>
      </c>
      <c r="G59" s="106"/>
      <c r="H59" s="113">
        <v>36.99178575444337</v>
      </c>
      <c r="I59" s="113">
        <v>30.660003245451634</v>
      </c>
      <c r="J59" s="113">
        <v>45.514870549863303</v>
      </c>
      <c r="K59" s="113">
        <v>40.753798672938061</v>
      </c>
      <c r="L59" s="113">
        <v>4.8976287127345728</v>
      </c>
    </row>
    <row r="60" spans="1:12" ht="15" customHeight="1" x14ac:dyDescent="0.2">
      <c r="A60" s="106" t="s">
        <v>46</v>
      </c>
      <c r="B60" s="116">
        <v>134325.516668</v>
      </c>
      <c r="C60" s="116">
        <v>102359.09190499999</v>
      </c>
      <c r="D60" s="116">
        <v>118486.734147</v>
      </c>
      <c r="E60" s="116">
        <v>252812.25081499998</v>
      </c>
      <c r="F60" s="116">
        <v>15838.782521000001</v>
      </c>
      <c r="G60" s="106"/>
      <c r="H60" s="113">
        <v>38.302465678175309</v>
      </c>
      <c r="I60" s="113">
        <v>33.764303711898222</v>
      </c>
      <c r="J60" s="113">
        <v>41.791363512138823</v>
      </c>
      <c r="K60" s="113">
        <v>39.915997219279937</v>
      </c>
      <c r="L60" s="113">
        <v>16.802467449995433</v>
      </c>
    </row>
    <row r="61" spans="1:12" ht="15" customHeight="1" x14ac:dyDescent="0.2">
      <c r="A61" s="106" t="s">
        <v>47</v>
      </c>
      <c r="B61" s="116">
        <v>141518.88425100001</v>
      </c>
      <c r="C61" s="116">
        <v>106661.33740999999</v>
      </c>
      <c r="D61" s="116">
        <v>124231.33867300001</v>
      </c>
      <c r="E61" s="116">
        <v>265750.222924</v>
      </c>
      <c r="F61" s="116">
        <v>17287.545578000005</v>
      </c>
      <c r="G61" s="106"/>
      <c r="H61" s="113">
        <v>48.374733564609322</v>
      </c>
      <c r="I61" s="113">
        <v>35.061271387999462</v>
      </c>
      <c r="J61" s="113">
        <v>67.326150725706384</v>
      </c>
      <c r="K61" s="113">
        <v>56.669816517416074</v>
      </c>
      <c r="L61" s="113">
        <v>-18.201653450312939</v>
      </c>
    </row>
    <row r="62" spans="1:12" ht="15" customHeight="1" x14ac:dyDescent="0.2">
      <c r="A62" s="106" t="s">
        <v>48</v>
      </c>
      <c r="B62" s="116">
        <v>144249.61988400001</v>
      </c>
      <c r="C62" s="116">
        <v>110446.378524</v>
      </c>
      <c r="D62" s="116">
        <v>112410.39597699999</v>
      </c>
      <c r="E62" s="116">
        <v>256660.01586099999</v>
      </c>
      <c r="F62" s="116">
        <v>31839.223907000021</v>
      </c>
      <c r="G62" s="106"/>
      <c r="H62" s="113">
        <v>30.092384141377053</v>
      </c>
      <c r="I62" s="113">
        <v>25.809748183461728</v>
      </c>
      <c r="J62" s="113">
        <v>32.794057036750544</v>
      </c>
      <c r="K62" s="113">
        <v>31.261994989887569</v>
      </c>
      <c r="L62" s="113">
        <v>21.374228588521458</v>
      </c>
    </row>
    <row r="63" spans="1:12" ht="15" customHeight="1" x14ac:dyDescent="0.2">
      <c r="A63" s="106" t="s">
        <v>49</v>
      </c>
      <c r="B63" s="116">
        <v>131977.237731</v>
      </c>
      <c r="C63" s="116">
        <v>101552.431839</v>
      </c>
      <c r="D63" s="116">
        <v>113518.137284</v>
      </c>
      <c r="E63" s="116">
        <v>245495.375015</v>
      </c>
      <c r="F63" s="116">
        <v>18459.100447000004</v>
      </c>
      <c r="G63" s="106"/>
      <c r="H63" s="113">
        <v>15.275924684630427</v>
      </c>
      <c r="I63" s="113">
        <v>11.134401439733912</v>
      </c>
      <c r="J63" s="113">
        <v>29.136632463519174</v>
      </c>
      <c r="K63" s="113">
        <v>21.296035686849422</v>
      </c>
      <c r="L63" s="113">
        <v>-30.559643255143946</v>
      </c>
    </row>
    <row r="64" spans="1:12" ht="15" customHeight="1" x14ac:dyDescent="0.2">
      <c r="A64" s="106" t="s">
        <v>50</v>
      </c>
      <c r="B64" s="116">
        <v>129693.918792</v>
      </c>
      <c r="C64" s="116">
        <v>103512.51386900002</v>
      </c>
      <c r="D64" s="116">
        <v>107890.405297</v>
      </c>
      <c r="E64" s="116">
        <v>237584.324089</v>
      </c>
      <c r="F64" s="116">
        <v>21803.513494999992</v>
      </c>
      <c r="G64" s="106"/>
      <c r="H64" s="113">
        <v>15.108957462332709</v>
      </c>
      <c r="I64" s="113">
        <v>9.8617238790357913</v>
      </c>
      <c r="J64" s="113">
        <v>15.534590049252531</v>
      </c>
      <c r="K64" s="113">
        <v>15.301853885796756</v>
      </c>
      <c r="L64" s="113">
        <v>13.048125646069813</v>
      </c>
    </row>
    <row r="65" spans="1:12" ht="15" customHeight="1" x14ac:dyDescent="0.2">
      <c r="A65" s="106" t="s">
        <v>51</v>
      </c>
      <c r="B65" s="116">
        <v>131606.255974</v>
      </c>
      <c r="C65" s="116">
        <v>105004.140136</v>
      </c>
      <c r="D65" s="116">
        <v>103626.239002</v>
      </c>
      <c r="E65" s="116">
        <v>235232.49497599999</v>
      </c>
      <c r="F65" s="116">
        <v>27980.016971999998</v>
      </c>
      <c r="G65" s="106"/>
      <c r="H65" s="113">
        <v>5.7650529224131866</v>
      </c>
      <c r="I65" s="113">
        <v>1.6950196081564057</v>
      </c>
      <c r="J65" s="113">
        <v>11.487793783682431</v>
      </c>
      <c r="K65" s="113">
        <v>8.2120001599250543</v>
      </c>
      <c r="L65" s="113">
        <v>-11.129808627157166</v>
      </c>
    </row>
    <row r="66" spans="1:12" ht="9.9499999999999993" customHeight="1" x14ac:dyDescent="0.2">
      <c r="A66" s="106"/>
      <c r="B66" s="116"/>
      <c r="C66" s="116"/>
      <c r="D66" s="116"/>
      <c r="E66" s="111"/>
      <c r="F66" s="111"/>
      <c r="G66" s="106"/>
      <c r="H66" s="113"/>
      <c r="I66" s="113"/>
      <c r="J66" s="113"/>
      <c r="K66" s="113"/>
      <c r="L66" s="113"/>
    </row>
    <row r="67" spans="1:12" ht="15" customHeight="1" x14ac:dyDescent="0.2">
      <c r="A67" s="32">
        <v>2023</v>
      </c>
      <c r="B67" s="33"/>
      <c r="C67" s="33"/>
      <c r="D67" s="33"/>
      <c r="E67" s="33"/>
      <c r="F67" s="33"/>
      <c r="G67" s="34"/>
      <c r="H67" s="34"/>
      <c r="I67" s="34"/>
      <c r="J67" s="34"/>
      <c r="K67" s="34"/>
      <c r="L67" s="34"/>
    </row>
    <row r="68" spans="1:12" ht="15" customHeight="1" x14ac:dyDescent="0.2">
      <c r="A68" s="106" t="s">
        <v>40</v>
      </c>
      <c r="B68" s="116">
        <v>112665.503447</v>
      </c>
      <c r="C68" s="116">
        <v>86053.172638000004</v>
      </c>
      <c r="D68" s="116">
        <v>94508.322193999993</v>
      </c>
      <c r="E68" s="116">
        <v>207173.825641</v>
      </c>
      <c r="F68" s="116">
        <v>18157.181253000002</v>
      </c>
      <c r="G68" s="106"/>
      <c r="H68" s="113">
        <f>(B68-B54)/B54*100</f>
        <v>1.4456095021984692</v>
      </c>
      <c r="I68" s="113">
        <v>-5.8513924601716258</v>
      </c>
      <c r="J68" s="113">
        <f t="shared" ref="J68:L72" si="15">(D68-D54)/D54*100</f>
        <v>1.8162064318111144</v>
      </c>
      <c r="K68" s="113">
        <f t="shared" si="15"/>
        <v>1.6143327950461817</v>
      </c>
      <c r="L68" s="113">
        <f t="shared" si="15"/>
        <v>-0.44059519117172868</v>
      </c>
    </row>
    <row r="69" spans="1:12" ht="15" customHeight="1" x14ac:dyDescent="0.2">
      <c r="A69" s="106" t="s">
        <v>41</v>
      </c>
      <c r="B69" s="116">
        <v>112682.12675900001</v>
      </c>
      <c r="C69" s="116">
        <v>87854.017988000007</v>
      </c>
      <c r="D69" s="116">
        <v>92702.965465000001</v>
      </c>
      <c r="E69" s="116">
        <v>205385.09222400002</v>
      </c>
      <c r="F69" s="116">
        <v>19979.161294000005</v>
      </c>
      <c r="G69" s="106"/>
      <c r="H69" s="113">
        <f>(B69-B55)/B55*100</f>
        <v>10.753099762787308</v>
      </c>
      <c r="I69" s="113">
        <f>(C69-C55)/C55*100</f>
        <v>4.7141835301644903</v>
      </c>
      <c r="J69" s="113">
        <f t="shared" si="15"/>
        <v>12.245758731059423</v>
      </c>
      <c r="K69" s="113">
        <f t="shared" si="15"/>
        <v>11.42188374183077</v>
      </c>
      <c r="L69" s="113">
        <f t="shared" si="15"/>
        <v>4.3164507077328222</v>
      </c>
    </row>
    <row r="70" spans="1:12" ht="15" customHeight="1" x14ac:dyDescent="0.2">
      <c r="A70" s="106" t="s">
        <v>42</v>
      </c>
      <c r="B70" s="116">
        <v>129744.831494</v>
      </c>
      <c r="C70" s="116">
        <v>102539.303879</v>
      </c>
      <c r="D70" s="116">
        <v>104468.65412200001</v>
      </c>
      <c r="E70" s="116">
        <v>234213.48561600002</v>
      </c>
      <c r="F70" s="116">
        <v>25276.177371999991</v>
      </c>
      <c r="G70" s="106"/>
      <c r="H70" s="113">
        <f>(B70-B56)/B56*100</f>
        <v>-1.3258112689929538</v>
      </c>
      <c r="I70" s="113">
        <f>(C70-C56)/C56*100</f>
        <v>-4.1064958906368227</v>
      </c>
      <c r="J70" s="113">
        <f t="shared" si="15"/>
        <v>-0.73677703636980418</v>
      </c>
      <c r="K70" s="113">
        <f t="shared" si="15"/>
        <v>-1.063944217661009</v>
      </c>
      <c r="L70" s="113">
        <f t="shared" si="15"/>
        <v>-3.6879605897799235</v>
      </c>
    </row>
    <row r="71" spans="1:12" ht="15" customHeight="1" x14ac:dyDescent="0.2">
      <c r="A71" s="106" t="s">
        <v>43</v>
      </c>
      <c r="B71" s="116">
        <v>105165.660262</v>
      </c>
      <c r="C71" s="116">
        <v>80176.111573999995</v>
      </c>
      <c r="D71" s="116">
        <v>93820.563188</v>
      </c>
      <c r="E71" s="116">
        <v>198986.22344999999</v>
      </c>
      <c r="F71" s="116">
        <v>11345.097074000005</v>
      </c>
      <c r="G71" s="106"/>
      <c r="H71" s="113">
        <f>(B71-B57)/B57*100</f>
        <v>-17.50604758530897</v>
      </c>
      <c r="I71" s="113">
        <f>(C71-C57)/C57*100</f>
        <v>-22.472055077434366</v>
      </c>
      <c r="J71" s="113">
        <f t="shared" si="15"/>
        <v>-9.8810422069961898</v>
      </c>
      <c r="K71" s="113">
        <f t="shared" si="15"/>
        <v>-14.078357154719933</v>
      </c>
      <c r="L71" s="113">
        <f t="shared" si="15"/>
        <v>-51.465669955107472</v>
      </c>
    </row>
    <row r="72" spans="1:12" ht="15" customHeight="1" x14ac:dyDescent="0.2">
      <c r="A72" s="106" t="s">
        <v>44</v>
      </c>
      <c r="B72" s="116">
        <v>119515.77106100001</v>
      </c>
      <c r="C72" s="116">
        <v>93622.857315999994</v>
      </c>
      <c r="D72" s="116">
        <v>104104.705103</v>
      </c>
      <c r="E72" s="116">
        <v>223620.47616399999</v>
      </c>
      <c r="F72" s="116">
        <v>15411.065958000007</v>
      </c>
      <c r="G72" s="106"/>
      <c r="H72" s="113">
        <f>(B72-B58)/B58*100</f>
        <v>-0.8905166415367255</v>
      </c>
      <c r="I72" s="113">
        <f>(C72-C58)/C58*100</f>
        <v>-2.7203431120761254</v>
      </c>
      <c r="J72" s="113">
        <f t="shared" si="15"/>
        <v>-3.4201577048163263</v>
      </c>
      <c r="K72" s="113">
        <f t="shared" si="15"/>
        <v>-2.0844575563365502</v>
      </c>
      <c r="L72" s="113">
        <f t="shared" si="15"/>
        <v>20.414917133773653</v>
      </c>
    </row>
    <row r="73" spans="1:12" ht="15" customHeight="1" x14ac:dyDescent="0.2">
      <c r="A73" s="106" t="s">
        <v>45</v>
      </c>
      <c r="B73" s="116">
        <v>123941.95875600001</v>
      </c>
      <c r="C73" s="116">
        <v>93760.989696000004</v>
      </c>
      <c r="D73" s="116">
        <v>94874.801835999999</v>
      </c>
      <c r="E73" s="116">
        <v>218816.76059200001</v>
      </c>
      <c r="F73" s="116">
        <v>29067.156920000009</v>
      </c>
      <c r="G73" s="106"/>
      <c r="H73" s="113">
        <f t="shared" ref="H73:H79" si="16">(B73-B59)/B59*100</f>
        <v>-14.093530413863679</v>
      </c>
      <c r="I73" s="113">
        <f t="shared" ref="I73:I79" si="17">(C73-C59)/C59*100</f>
        <v>-15.241667013986698</v>
      </c>
      <c r="J73" s="113">
        <f t="shared" ref="J73:J79" si="18">(D73-D59)/D59*100</f>
        <v>-21.651623231864534</v>
      </c>
      <c r="K73" s="113">
        <f t="shared" ref="K73:K79" si="19">(E73-E59)/E59*100</f>
        <v>-17.542449035683163</v>
      </c>
      <c r="L73" s="113">
        <f t="shared" ref="L73:L79" si="20">(F73-F59)/F59*100</f>
        <v>25.387010270152778</v>
      </c>
    </row>
    <row r="74" spans="1:12" ht="15" customHeight="1" x14ac:dyDescent="0.2">
      <c r="A74" s="106" t="s">
        <v>46</v>
      </c>
      <c r="B74" s="116">
        <v>116765.36466200001</v>
      </c>
      <c r="C74" s="116">
        <v>89039.854288000002</v>
      </c>
      <c r="D74" s="116">
        <v>99458.206325000006</v>
      </c>
      <c r="E74" s="116">
        <v>216223.57098700001</v>
      </c>
      <c r="F74" s="116">
        <v>17307.158337000001</v>
      </c>
      <c r="G74" s="106"/>
      <c r="H74" s="113">
        <f t="shared" si="16"/>
        <v>-13.072834143196932</v>
      </c>
      <c r="I74" s="113">
        <f t="shared" si="17"/>
        <v>-13.012266296150463</v>
      </c>
      <c r="J74" s="113">
        <f t="shared" si="18"/>
        <v>-16.059627230836103</v>
      </c>
      <c r="K74" s="113">
        <f t="shared" si="19"/>
        <v>-14.47266883232427</v>
      </c>
      <c r="L74" s="113">
        <f t="shared" si="20"/>
        <v>9.2707619039098468</v>
      </c>
    </row>
    <row r="75" spans="1:12" ht="15" customHeight="1" x14ac:dyDescent="0.2">
      <c r="A75" s="106" t="s">
        <v>47</v>
      </c>
      <c r="B75" s="116">
        <v>115180.797911</v>
      </c>
      <c r="C75" s="116">
        <v>92098.632293000002</v>
      </c>
      <c r="D75" s="116">
        <v>97850.425300000003</v>
      </c>
      <c r="E75" s="116">
        <v>213031.223211</v>
      </c>
      <c r="F75" s="116">
        <v>17330.372610999999</v>
      </c>
      <c r="G75" s="106"/>
      <c r="H75" s="113">
        <f t="shared" si="16"/>
        <v>-18.611004799392276</v>
      </c>
      <c r="I75" s="113">
        <f t="shared" si="17"/>
        <v>-13.653218186287875</v>
      </c>
      <c r="J75" s="113">
        <f t="shared" si="18"/>
        <v>-21.235312808179163</v>
      </c>
      <c r="K75" s="113">
        <f t="shared" si="19"/>
        <v>-19.837800748741696</v>
      </c>
      <c r="L75" s="113">
        <f t="shared" si="20"/>
        <v>0.24773344953314519</v>
      </c>
    </row>
    <row r="76" spans="1:12" ht="15" customHeight="1" x14ac:dyDescent="0.2">
      <c r="A76" s="106" t="s">
        <v>48</v>
      </c>
      <c r="B76" s="116">
        <v>124334.098167</v>
      </c>
      <c r="C76" s="116">
        <v>96724.631062999993</v>
      </c>
      <c r="D76" s="116">
        <v>99936.529322999995</v>
      </c>
      <c r="E76" s="116">
        <v>224270.62748999998</v>
      </c>
      <c r="F76" s="116">
        <v>24397.568844000009</v>
      </c>
      <c r="G76" s="106"/>
      <c r="H76" s="113">
        <f t="shared" si="16"/>
        <v>-13.80629060445033</v>
      </c>
      <c r="I76" s="113">
        <f t="shared" si="17"/>
        <v>-12.423899854732014</v>
      </c>
      <c r="J76" s="113">
        <f t="shared" si="18"/>
        <v>-11.096719787867524</v>
      </c>
      <c r="K76" s="113">
        <f t="shared" si="19"/>
        <v>-12.619569223646121</v>
      </c>
      <c r="L76" s="113">
        <f t="shared" si="20"/>
        <v>-23.372601935073945</v>
      </c>
    </row>
    <row r="77" spans="1:12" ht="15" customHeight="1" x14ac:dyDescent="0.2">
      <c r="A77" s="106" t="s">
        <v>49</v>
      </c>
      <c r="B77" s="116">
        <v>126151.698556</v>
      </c>
      <c r="C77" s="116">
        <v>96392.111992999999</v>
      </c>
      <c r="D77" s="116">
        <v>113187.27726800001</v>
      </c>
      <c r="E77" s="116">
        <v>239338.97582400002</v>
      </c>
      <c r="F77" s="116">
        <v>12964.421287999998</v>
      </c>
      <c r="G77" s="106"/>
      <c r="H77" s="113">
        <f t="shared" si="16"/>
        <v>-4.4140484186172984</v>
      </c>
      <c r="I77" s="113">
        <f t="shared" si="17"/>
        <v>-5.0814340459922294</v>
      </c>
      <c r="J77" s="113">
        <f t="shared" si="18"/>
        <v>-0.29146004675204013</v>
      </c>
      <c r="K77" s="113">
        <f t="shared" si="19"/>
        <v>-2.5077454883310177</v>
      </c>
      <c r="L77" s="113">
        <f t="shared" si="20"/>
        <v>-29.766776418907288</v>
      </c>
    </row>
    <row r="78" spans="1:12" ht="15" customHeight="1" x14ac:dyDescent="0.2">
      <c r="A78" s="106" t="s">
        <v>50</v>
      </c>
      <c r="B78" s="116">
        <v>121603.985323</v>
      </c>
      <c r="C78" s="116">
        <v>95539.674832000004</v>
      </c>
      <c r="D78" s="116">
        <v>109500.98892800001</v>
      </c>
      <c r="E78" s="116">
        <v>231104.97425100001</v>
      </c>
      <c r="F78" s="116">
        <v>12102.996394999995</v>
      </c>
      <c r="G78" s="106"/>
      <c r="H78" s="113">
        <f t="shared" si="16"/>
        <v>-6.2377122569443193</v>
      </c>
      <c r="I78" s="113">
        <f t="shared" si="17"/>
        <v>-7.7022948617497757</v>
      </c>
      <c r="J78" s="113">
        <f t="shared" si="18"/>
        <v>1.4927959780727462</v>
      </c>
      <c r="K78" s="113">
        <f t="shared" si="19"/>
        <v>-2.7271790185840734</v>
      </c>
      <c r="L78" s="113">
        <f t="shared" si="20"/>
        <v>-44.490614332522746</v>
      </c>
    </row>
    <row r="79" spans="1:12" ht="15" customHeight="1" x14ac:dyDescent="0.2">
      <c r="A79" s="106" t="s">
        <v>51</v>
      </c>
      <c r="B79" s="116">
        <v>118446.90796</v>
      </c>
      <c r="C79" s="116">
        <v>97263.367272000003</v>
      </c>
      <c r="D79" s="116">
        <v>106630.601597</v>
      </c>
      <c r="E79" s="116">
        <v>225077.50955700001</v>
      </c>
      <c r="F79" s="116">
        <v>11816.306362999996</v>
      </c>
      <c r="G79" s="106"/>
      <c r="H79" s="113">
        <f t="shared" si="16"/>
        <v>-9.999029238093172</v>
      </c>
      <c r="I79" s="113">
        <f t="shared" si="17"/>
        <v>-7.371873960373609</v>
      </c>
      <c r="J79" s="113">
        <f t="shared" si="18"/>
        <v>2.8992296004702189</v>
      </c>
      <c r="K79" s="113">
        <f t="shared" si="19"/>
        <v>-4.3169994094719168</v>
      </c>
      <c r="L79" s="113">
        <f t="shared" si="20"/>
        <v>-57.768766277644716</v>
      </c>
    </row>
    <row r="80" spans="1:12" ht="9.9499999999999993" customHeight="1" x14ac:dyDescent="0.2">
      <c r="A80" s="106"/>
      <c r="B80" s="116"/>
      <c r="C80" s="116"/>
      <c r="D80" s="116"/>
      <c r="E80" s="116"/>
      <c r="F80" s="116"/>
      <c r="G80" s="106"/>
      <c r="H80" s="106"/>
      <c r="I80" s="106"/>
      <c r="J80" s="106"/>
      <c r="K80" s="106"/>
      <c r="L80" s="106"/>
    </row>
    <row r="81" spans="1:18" ht="15" customHeight="1" x14ac:dyDescent="0.2">
      <c r="A81" s="32">
        <v>2024</v>
      </c>
      <c r="B81" s="33"/>
      <c r="C81" s="33"/>
      <c r="D81" s="33"/>
      <c r="E81" s="33"/>
      <c r="F81" s="33"/>
      <c r="G81" s="34"/>
      <c r="H81" s="34"/>
      <c r="I81" s="34"/>
      <c r="J81" s="34"/>
      <c r="K81" s="34"/>
      <c r="L81" s="34"/>
    </row>
    <row r="82" spans="1:18" ht="15" customHeight="1" x14ac:dyDescent="0.2">
      <c r="A82" s="106" t="s">
        <v>40</v>
      </c>
      <c r="B82" s="116">
        <v>122410.483788</v>
      </c>
      <c r="C82" s="116">
        <v>94704.829196999999</v>
      </c>
      <c r="D82" s="116">
        <v>112237.969</v>
      </c>
      <c r="E82" s="116">
        <v>234648.452788</v>
      </c>
      <c r="F82" s="116">
        <v>10172.514788</v>
      </c>
      <c r="G82" s="106"/>
      <c r="H82" s="113">
        <f t="shared" ref="H82:H86" si="21">(B82-B68)/B68*100</f>
        <v>8.6494801362017864</v>
      </c>
      <c r="I82" s="113">
        <f t="shared" ref="I82:L84" si="22">(C82-C68)/C68*100</f>
        <v>10.053849606910987</v>
      </c>
      <c r="J82" s="113">
        <f t="shared" si="22"/>
        <v>18.759878912680133</v>
      </c>
      <c r="K82" s="113">
        <f t="shared" si="22"/>
        <v>13.261630450658012</v>
      </c>
      <c r="L82" s="113">
        <f t="shared" si="22"/>
        <v>-43.975253392818026</v>
      </c>
      <c r="N82" s="99"/>
      <c r="O82" s="99"/>
      <c r="P82" s="99"/>
      <c r="Q82" s="99"/>
      <c r="R82" s="99"/>
    </row>
    <row r="83" spans="1:18" ht="15" customHeight="1" x14ac:dyDescent="0.2">
      <c r="A83" s="106" t="s">
        <v>41</v>
      </c>
      <c r="B83" s="116">
        <v>111356.905075</v>
      </c>
      <c r="C83" s="116">
        <v>91538.231578999999</v>
      </c>
      <c r="D83" s="116">
        <v>100116.365899</v>
      </c>
      <c r="E83" s="116">
        <v>211473.27097399998</v>
      </c>
      <c r="F83" s="116">
        <v>11240.539176000006</v>
      </c>
      <c r="G83" s="106"/>
      <c r="H83" s="113">
        <f t="shared" si="21"/>
        <v>-1.1760708837474594</v>
      </c>
      <c r="I83" s="113">
        <f t="shared" si="22"/>
        <v>4.1935629984541176</v>
      </c>
      <c r="J83" s="113">
        <f t="shared" si="22"/>
        <v>7.996939900265569</v>
      </c>
      <c r="K83" s="113">
        <f t="shared" si="22"/>
        <v>2.9642749062624207</v>
      </c>
      <c r="L83" s="113">
        <f t="shared" si="22"/>
        <v>-43.738683468281117</v>
      </c>
      <c r="N83" s="99"/>
      <c r="O83" s="99"/>
      <c r="P83" s="99"/>
      <c r="Q83" s="99"/>
      <c r="R83" s="99"/>
    </row>
    <row r="84" spans="1:18" ht="15" customHeight="1" x14ac:dyDescent="0.2">
      <c r="A84" s="106" t="s">
        <v>42</v>
      </c>
      <c r="B84" s="116">
        <v>128564.532464</v>
      </c>
      <c r="C84" s="116">
        <v>104122.92022499999</v>
      </c>
      <c r="D84" s="116">
        <v>115845.336043</v>
      </c>
      <c r="E84" s="116">
        <v>244409.86850700001</v>
      </c>
      <c r="F84" s="116">
        <v>12719.196421000001</v>
      </c>
      <c r="G84" s="106"/>
      <c r="H84" s="113">
        <f t="shared" si="21"/>
        <v>-0.90970793703992525</v>
      </c>
      <c r="I84" s="113">
        <f t="shared" si="22"/>
        <v>1.544399353314041</v>
      </c>
      <c r="J84" s="113">
        <f t="shared" si="22"/>
        <v>10.890043541399645</v>
      </c>
      <c r="K84" s="113">
        <f t="shared" si="22"/>
        <v>4.3534567892974616</v>
      </c>
      <c r="L84" s="113">
        <f t="shared" si="22"/>
        <v>-49.679113918982651</v>
      </c>
      <c r="N84" s="99"/>
      <c r="O84" s="99"/>
      <c r="P84" s="99"/>
      <c r="Q84" s="99"/>
      <c r="R84" s="99"/>
    </row>
    <row r="85" spans="1:18" ht="15" customHeight="1" x14ac:dyDescent="0.2">
      <c r="A85" s="106" t="s">
        <v>43</v>
      </c>
      <c r="B85" s="116">
        <v>114695.19450300001</v>
      </c>
      <c r="C85" s="116">
        <v>91715.557381000006</v>
      </c>
      <c r="D85" s="116">
        <v>106953.53694799999</v>
      </c>
      <c r="E85" s="116">
        <v>221648.731451</v>
      </c>
      <c r="F85" s="116">
        <v>7741.6575550000125</v>
      </c>
      <c r="G85" s="106"/>
      <c r="H85" s="113">
        <f t="shared" si="21"/>
        <v>9.0614504936868183</v>
      </c>
      <c r="I85" s="113">
        <f t="shared" ref="I85:I86" si="23">(C85-C71)/C71*100</f>
        <v>14.392623414206698</v>
      </c>
      <c r="J85" s="113">
        <f t="shared" ref="J85:J86" si="24">(D85-D71)/D71*100</f>
        <v>13.997969436277858</v>
      </c>
      <c r="K85" s="113">
        <f t="shared" ref="K85:K86" si="25">(E85-E71)/E71*100</f>
        <v>11.388983422108366</v>
      </c>
      <c r="L85" s="113">
        <f t="shared" ref="L85:L86" si="26">(F85-F71)/F71*100</f>
        <v>-31.762086260664379</v>
      </c>
      <c r="N85" s="99"/>
      <c r="O85" s="99"/>
      <c r="P85" s="99"/>
      <c r="Q85" s="99"/>
      <c r="R85" s="99"/>
    </row>
    <row r="86" spans="1:18" ht="15" customHeight="1" x14ac:dyDescent="0.2">
      <c r="A86" s="106" t="s">
        <v>44</v>
      </c>
      <c r="B86" s="116">
        <v>128037.443455</v>
      </c>
      <c r="C86" s="116">
        <v>105806.143476</v>
      </c>
      <c r="D86" s="116">
        <v>118082.517423</v>
      </c>
      <c r="E86" s="116">
        <v>246119.96087800001</v>
      </c>
      <c r="F86" s="116">
        <v>9954.926032000003</v>
      </c>
      <c r="G86" s="106"/>
      <c r="H86" s="113">
        <f t="shared" si="21"/>
        <v>7.1301655993589268</v>
      </c>
      <c r="I86" s="113">
        <f t="shared" si="23"/>
        <v>13.013153528180025</v>
      </c>
      <c r="J86" s="113">
        <f t="shared" si="24"/>
        <v>13.426686436670188</v>
      </c>
      <c r="K86" s="113">
        <f t="shared" si="25"/>
        <v>10.061459978959721</v>
      </c>
      <c r="L86" s="113">
        <f t="shared" si="26"/>
        <v>-35.404039804058321</v>
      </c>
      <c r="N86" s="99"/>
      <c r="O86" s="99"/>
      <c r="P86" s="99"/>
      <c r="Q86" s="99"/>
      <c r="R86" s="99"/>
    </row>
    <row r="87" spans="1:18" ht="15" customHeight="1" x14ac:dyDescent="0.2">
      <c r="A87" s="106" t="s">
        <v>45</v>
      </c>
      <c r="B87" s="116">
        <v>126016.519225</v>
      </c>
      <c r="C87" s="116">
        <v>100413.75307200001</v>
      </c>
      <c r="D87" s="116">
        <v>111740.28698200001</v>
      </c>
      <c r="E87" s="116">
        <v>237756.80620699999</v>
      </c>
      <c r="F87" s="116">
        <v>14276.232242999991</v>
      </c>
      <c r="G87" s="106"/>
      <c r="H87" s="113">
        <f t="shared" ref="H87:H91" si="27">(B87-B73)/B73*100</f>
        <v>1.6738161070086848</v>
      </c>
      <c r="I87" s="113">
        <f t="shared" ref="I87:I93" si="28">(C87-C73)/C73*100</f>
        <v>7.095449181552123</v>
      </c>
      <c r="J87" s="113">
        <f t="shared" ref="J87:J93" si="29">(D87-D73)/D73*100</f>
        <v>17.776569562857777</v>
      </c>
      <c r="K87" s="113">
        <f t="shared" ref="K87:K93" si="30">(E87-E73)/E73*100</f>
        <v>8.655664933416638</v>
      </c>
      <c r="L87" s="113">
        <f t="shared" ref="L87:L93" si="31">(F87-F73)/F73*100</f>
        <v>-50.885350492682491</v>
      </c>
      <c r="N87" s="99"/>
      <c r="O87" s="99"/>
      <c r="P87" s="99"/>
      <c r="Q87" s="99"/>
      <c r="R87" s="99"/>
    </row>
    <row r="88" spans="1:18" ht="15" customHeight="1" x14ac:dyDescent="0.2">
      <c r="A88" s="106" t="s">
        <v>46</v>
      </c>
      <c r="B88" s="116">
        <v>131116.95314299999</v>
      </c>
      <c r="C88" s="116">
        <v>105042.795679</v>
      </c>
      <c r="D88" s="116">
        <v>124715.52999900001</v>
      </c>
      <c r="E88" s="116">
        <v>255832.48314199998</v>
      </c>
      <c r="F88" s="116">
        <v>6401.4231439999858</v>
      </c>
      <c r="G88" s="106"/>
      <c r="H88" s="113">
        <f t="shared" si="27"/>
        <v>12.290963611121706</v>
      </c>
      <c r="I88" s="113">
        <f t="shared" si="28"/>
        <v>17.97278479279445</v>
      </c>
      <c r="J88" s="113">
        <f t="shared" si="29"/>
        <v>25.394911699358957</v>
      </c>
      <c r="K88" s="113">
        <f t="shared" si="30"/>
        <v>18.318498753025114</v>
      </c>
      <c r="L88" s="113">
        <f t="shared" si="31"/>
        <v>-63.012858498470294</v>
      </c>
      <c r="N88" s="99"/>
      <c r="O88" s="99"/>
      <c r="P88" s="99"/>
      <c r="Q88" s="99"/>
      <c r="R88" s="99"/>
    </row>
    <row r="89" spans="1:18" ht="15" customHeight="1" x14ac:dyDescent="0.2">
      <c r="A89" s="106" t="s">
        <v>47</v>
      </c>
      <c r="B89" s="116">
        <v>129003.53646800001</v>
      </c>
      <c r="C89" s="116">
        <v>106207.881335</v>
      </c>
      <c r="D89" s="116">
        <v>123489.842567</v>
      </c>
      <c r="E89" s="116">
        <v>252493.37903499999</v>
      </c>
      <c r="F89" s="116">
        <v>5513.693901000006</v>
      </c>
      <c r="G89" s="106"/>
      <c r="H89" s="113">
        <f t="shared" si="27"/>
        <v>12.000905365910739</v>
      </c>
      <c r="I89" s="113">
        <f t="shared" si="28"/>
        <v>15.319716146395344</v>
      </c>
      <c r="J89" s="113">
        <f t="shared" si="29"/>
        <v>26.202663083366279</v>
      </c>
      <c r="K89" s="113">
        <f t="shared" si="30"/>
        <v>18.524118309602951</v>
      </c>
      <c r="L89" s="113">
        <f t="shared" si="31"/>
        <v>-68.184793109985804</v>
      </c>
      <c r="N89" s="99"/>
      <c r="O89" s="99"/>
      <c r="P89" s="99"/>
      <c r="Q89" s="99"/>
      <c r="R89" s="99"/>
    </row>
    <row r="90" spans="1:18" ht="15" customHeight="1" x14ac:dyDescent="0.2">
      <c r="A90" s="106" t="s">
        <v>48</v>
      </c>
      <c r="B90" s="116">
        <v>123557.38505700001</v>
      </c>
      <c r="C90" s="116">
        <v>99924.215710000004</v>
      </c>
      <c r="D90" s="116">
        <v>110790.02170500001</v>
      </c>
      <c r="E90" s="116">
        <v>234347.406762</v>
      </c>
      <c r="F90" s="116">
        <v>12767.363352</v>
      </c>
      <c r="G90" s="106"/>
      <c r="H90" s="113">
        <f t="shared" si="27"/>
        <v>-0.62469839042605246</v>
      </c>
      <c r="I90" s="113">
        <f t="shared" si="28"/>
        <v>3.3079316114589403</v>
      </c>
      <c r="J90" s="113">
        <f t="shared" si="29"/>
        <v>10.860385542228475</v>
      </c>
      <c r="K90" s="113">
        <f t="shared" si="30"/>
        <v>4.4931337575400185</v>
      </c>
      <c r="L90" s="113">
        <f t="shared" si="31"/>
        <v>-47.669526280935884</v>
      </c>
      <c r="N90" s="99"/>
      <c r="O90" s="99"/>
      <c r="P90" s="99"/>
      <c r="Q90" s="99"/>
      <c r="R90" s="99"/>
    </row>
    <row r="91" spans="1:18" ht="15" customHeight="1" x14ac:dyDescent="0.2">
      <c r="A91" s="106" t="s">
        <v>49</v>
      </c>
      <c r="B91" s="116">
        <v>128138.741607</v>
      </c>
      <c r="C91" s="116">
        <v>99443.173005999997</v>
      </c>
      <c r="D91" s="116">
        <v>116269.33665899999</v>
      </c>
      <c r="E91" s="116">
        <v>244408.078266</v>
      </c>
      <c r="F91" s="116">
        <v>11869.40494800001</v>
      </c>
      <c r="G91" s="106"/>
      <c r="H91" s="113">
        <f t="shared" si="27"/>
        <v>1.5751219157131937</v>
      </c>
      <c r="I91" s="113">
        <f t="shared" si="28"/>
        <v>3.1652600507617956</v>
      </c>
      <c r="J91" s="113">
        <f t="shared" si="29"/>
        <v>2.7229733459374761</v>
      </c>
      <c r="K91" s="113">
        <f t="shared" si="30"/>
        <v>2.1179594441515377</v>
      </c>
      <c r="L91" s="113">
        <f t="shared" si="31"/>
        <v>-8.4463187031228752</v>
      </c>
      <c r="N91" s="99"/>
      <c r="O91" s="99"/>
      <c r="P91" s="99"/>
      <c r="Q91" s="99"/>
      <c r="R91" s="99"/>
    </row>
    <row r="92" spans="1:18" ht="15" customHeight="1" x14ac:dyDescent="0.2">
      <c r="A92" s="106" t="s">
        <v>50</v>
      </c>
      <c r="B92" s="116">
        <v>126309.940934</v>
      </c>
      <c r="C92" s="116">
        <v>105107.580717</v>
      </c>
      <c r="D92" s="116">
        <v>111259.49768099999</v>
      </c>
      <c r="E92" s="116">
        <v>237569.43861499999</v>
      </c>
      <c r="F92" s="116">
        <v>15050.443253000005</v>
      </c>
      <c r="G92" s="106"/>
      <c r="H92" s="113">
        <f>(B92-B78)/B78*100</f>
        <v>3.86990245303245</v>
      </c>
      <c r="I92" s="113">
        <f t="shared" si="28"/>
        <v>10.014589124177478</v>
      </c>
      <c r="J92" s="113">
        <f t="shared" si="29"/>
        <v>1.6059295630254595</v>
      </c>
      <c r="K92" s="113">
        <f t="shared" si="30"/>
        <v>2.797198279678315</v>
      </c>
      <c r="L92" s="113">
        <f t="shared" si="31"/>
        <v>24.353034255365582</v>
      </c>
      <c r="N92" s="99"/>
      <c r="O92" s="99"/>
      <c r="P92" s="99"/>
      <c r="Q92" s="99"/>
      <c r="R92" s="99"/>
    </row>
    <row r="93" spans="1:18" ht="15" customHeight="1" x14ac:dyDescent="0.2">
      <c r="A93" s="106" t="s">
        <v>51</v>
      </c>
      <c r="B93" s="116">
        <v>138517.225695</v>
      </c>
      <c r="C93" s="116">
        <v>110241.19113399999</v>
      </c>
      <c r="D93" s="116">
        <v>119341.002673</v>
      </c>
      <c r="E93" s="116">
        <v>257858.22836800001</v>
      </c>
      <c r="F93" s="116">
        <v>19176.223022000006</v>
      </c>
      <c r="G93" s="106"/>
      <c r="H93" s="113">
        <f>(B93-B79)/B79*100</f>
        <v>16.944568736043184</v>
      </c>
      <c r="I93" s="113">
        <f t="shared" si="28"/>
        <v>13.342972000657868</v>
      </c>
      <c r="J93" s="113">
        <f t="shared" si="29"/>
        <v>11.920031290865001</v>
      </c>
      <c r="K93" s="113">
        <f t="shared" si="30"/>
        <v>14.564191187080114</v>
      </c>
      <c r="L93" s="113">
        <f t="shared" si="31"/>
        <v>62.286102212497383</v>
      </c>
      <c r="N93" s="99"/>
      <c r="O93" s="99"/>
      <c r="P93" s="99"/>
      <c r="Q93" s="99"/>
      <c r="R93" s="99"/>
    </row>
    <row r="94" spans="1:18" x14ac:dyDescent="0.2">
      <c r="N94" s="99"/>
      <c r="O94" s="99"/>
      <c r="P94" s="99"/>
      <c r="Q94" s="99"/>
      <c r="R94" s="99"/>
    </row>
  </sheetData>
  <mergeCells count="2">
    <mergeCell ref="B3:F3"/>
    <mergeCell ref="H3:L3"/>
  </mergeCells>
  <phoneticPr fontId="46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tToWidth="0" fitToHeight="0" orientation="portrait" r:id="rId1"/>
  <rowBreaks count="1" manualBreakCount="1">
    <brk id="66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77"/>
  <sheetViews>
    <sheetView view="pageBreakPreview" zoomScaleNormal="100" zoomScaleSheetLayoutView="100" workbookViewId="0">
      <selection activeCell="J7" sqref="J7:K36"/>
    </sheetView>
  </sheetViews>
  <sheetFormatPr defaultColWidth="9.140625" defaultRowHeight="12" x14ac:dyDescent="0.2"/>
  <cols>
    <col min="1" max="1" width="5.42578125" style="1" customWidth="1"/>
    <col min="2" max="2" width="23.140625" style="1" bestFit="1" customWidth="1"/>
    <col min="3" max="5" width="10" style="1" bestFit="1" customWidth="1"/>
    <col min="6" max="6" width="6.7109375" style="1" bestFit="1" customWidth="1"/>
    <col min="7" max="7" width="12.7109375" style="1" bestFit="1" customWidth="1"/>
    <col min="8" max="8" width="9" style="1" bestFit="1" customWidth="1"/>
    <col min="9" max="9" width="0.85546875" style="1" customWidth="1"/>
    <col min="10" max="11" width="10" style="1" bestFit="1" customWidth="1"/>
    <col min="12" max="12" width="8.140625" style="1" customWidth="1"/>
    <col min="13" max="13" width="20" style="1" customWidth="1"/>
    <col min="14" max="14" width="11" style="1" bestFit="1" customWidth="1"/>
    <col min="15" max="15" width="10" style="1" customWidth="1"/>
    <col min="16" max="16" width="11.140625" style="1" bestFit="1" customWidth="1"/>
    <col min="17" max="18" width="15.7109375" style="1" bestFit="1" customWidth="1"/>
    <col min="19" max="19" width="5.7109375" style="1" customWidth="1"/>
    <col min="20" max="20" width="13" style="1" bestFit="1" customWidth="1"/>
    <col min="21" max="21" width="11" style="1" bestFit="1" customWidth="1"/>
    <col min="22" max="23" width="12.42578125" style="1" bestFit="1" customWidth="1"/>
    <col min="24" max="16384" width="9.140625" style="1"/>
  </cols>
  <sheetData>
    <row r="1" spans="1:20" ht="12.75" x14ac:dyDescent="0.2">
      <c r="A1" s="100" t="s">
        <v>124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20" x14ac:dyDescent="0.2">
      <c r="A2" s="41"/>
      <c r="B2" s="118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20" x14ac:dyDescent="0.2">
      <c r="A3" s="12"/>
      <c r="B3" s="13"/>
      <c r="C3" s="198" t="s">
        <v>121</v>
      </c>
      <c r="D3" s="198"/>
      <c r="E3" s="198"/>
      <c r="F3" s="13"/>
      <c r="G3" s="199" t="s">
        <v>106</v>
      </c>
      <c r="H3" s="199"/>
      <c r="I3" s="14"/>
      <c r="J3" s="198" t="s">
        <v>121</v>
      </c>
      <c r="K3" s="198"/>
      <c r="L3" s="198"/>
    </row>
    <row r="4" spans="1:20" ht="24" x14ac:dyDescent="0.2">
      <c r="A4" s="15" t="s">
        <v>119</v>
      </c>
      <c r="B4" s="16" t="s">
        <v>1</v>
      </c>
      <c r="C4" s="17" t="s">
        <v>183</v>
      </c>
      <c r="D4" s="17" t="s">
        <v>179</v>
      </c>
      <c r="E4" s="17" t="s">
        <v>184</v>
      </c>
      <c r="F4" s="18" t="s">
        <v>116</v>
      </c>
      <c r="G4" s="19" t="s">
        <v>129</v>
      </c>
      <c r="H4" s="20" t="s">
        <v>2</v>
      </c>
      <c r="I4" s="20"/>
      <c r="J4" s="17" t="s">
        <v>185</v>
      </c>
      <c r="K4" s="17" t="s">
        <v>186</v>
      </c>
      <c r="L4" s="18" t="s">
        <v>116</v>
      </c>
    </row>
    <row r="5" spans="1:20" ht="15" customHeight="1" x14ac:dyDescent="0.2">
      <c r="A5" s="86"/>
      <c r="B5" s="87" t="s">
        <v>34</v>
      </c>
      <c r="C5" s="88">
        <v>118446.90795999992</v>
      </c>
      <c r="D5" s="88">
        <v>126309.94093399995</v>
      </c>
      <c r="E5" s="88">
        <v>138517.22569500015</v>
      </c>
      <c r="F5" s="89">
        <f>E5/E$5*100</f>
        <v>100</v>
      </c>
      <c r="G5" s="90">
        <f t="shared" ref="G5" si="0">E5-C5</f>
        <v>20070.317735000222</v>
      </c>
      <c r="H5" s="90">
        <f t="shared" ref="H5" si="1">(G5/C5)*100</f>
        <v>16.944568736043379</v>
      </c>
      <c r="I5" s="91"/>
      <c r="J5" s="88">
        <v>1426198.7043580003</v>
      </c>
      <c r="K5" s="88">
        <v>1507724.8614140006</v>
      </c>
      <c r="L5" s="89">
        <f>K5/K$5*100</f>
        <v>100</v>
      </c>
      <c r="N5" s="76"/>
      <c r="O5" s="76"/>
      <c r="P5" s="76"/>
      <c r="Q5" s="76"/>
      <c r="R5" s="76"/>
    </row>
    <row r="6" spans="1:20" ht="6" customHeight="1" x14ac:dyDescent="0.2">
      <c r="A6" s="119"/>
      <c r="B6" s="120"/>
      <c r="C6" s="121"/>
      <c r="D6" s="121"/>
      <c r="E6" s="121"/>
      <c r="F6" s="122"/>
      <c r="G6" s="123"/>
      <c r="H6" s="124"/>
      <c r="I6" s="124"/>
      <c r="J6" s="121"/>
      <c r="K6" s="121"/>
      <c r="L6" s="122"/>
    </row>
    <row r="7" spans="1:20" x14ac:dyDescent="0.2">
      <c r="A7" s="69" t="s">
        <v>3</v>
      </c>
      <c r="B7" s="41" t="s">
        <v>138</v>
      </c>
      <c r="C7" s="43">
        <v>15608.551789000006</v>
      </c>
      <c r="D7" s="43">
        <v>17994.309952000003</v>
      </c>
      <c r="E7" s="43">
        <v>22530.972966999991</v>
      </c>
      <c r="F7" s="57">
        <f>E7/E$5*100</f>
        <v>16.265827483876077</v>
      </c>
      <c r="G7" s="125">
        <f t="shared" ref="G7:G37" si="2">E7-C7</f>
        <v>6922.4211779999841</v>
      </c>
      <c r="H7" s="125">
        <f t="shared" ref="H7" si="3">(G7/C7)*100</f>
        <v>44.35018233324184</v>
      </c>
      <c r="I7" s="59"/>
      <c r="J7" s="43">
        <v>219295.03347900009</v>
      </c>
      <c r="K7" s="43">
        <v>230863.49683600003</v>
      </c>
      <c r="L7" s="57">
        <f>K7/K$5*100</f>
        <v>15.312044176248952</v>
      </c>
      <c r="M7" s="153"/>
      <c r="N7" s="128"/>
      <c r="O7" s="76"/>
      <c r="P7" s="76"/>
      <c r="Q7" s="76"/>
      <c r="R7" s="76"/>
      <c r="S7" s="76"/>
    </row>
    <row r="8" spans="1:20" x14ac:dyDescent="0.2">
      <c r="A8" s="69" t="s">
        <v>4</v>
      </c>
      <c r="B8" s="41" t="s">
        <v>140</v>
      </c>
      <c r="C8" s="43">
        <v>14633.666080000005</v>
      </c>
      <c r="D8" s="43">
        <v>20300.375880999989</v>
      </c>
      <c r="E8" s="43">
        <v>18940.123662000009</v>
      </c>
      <c r="F8" s="57">
        <f t="shared" ref="F8:F36" si="4">E8/E$5*100</f>
        <v>13.673478924349885</v>
      </c>
      <c r="G8" s="125">
        <f t="shared" ref="G8:G36" si="5">E8-C8</f>
        <v>4306.4575820000045</v>
      </c>
      <c r="H8" s="125">
        <f t="shared" ref="H8:H36" si="6">(G8/C8)*100</f>
        <v>29.428425921824804</v>
      </c>
      <c r="I8" s="59"/>
      <c r="J8" s="43">
        <v>161272.46902400019</v>
      </c>
      <c r="K8" s="43">
        <v>198646.51608399994</v>
      </c>
      <c r="L8" s="57">
        <f t="shared" ref="L8:L36" si="7">K8/K$5*100</f>
        <v>13.175249753307233</v>
      </c>
      <c r="M8" s="153"/>
      <c r="N8" s="128"/>
      <c r="O8" s="76"/>
      <c r="P8" s="76"/>
      <c r="Q8" s="76"/>
      <c r="R8" s="76"/>
      <c r="S8" s="76"/>
    </row>
    <row r="9" spans="1:20" x14ac:dyDescent="0.2">
      <c r="A9" s="69" t="s">
        <v>5</v>
      </c>
      <c r="B9" s="41" t="s">
        <v>139</v>
      </c>
      <c r="C9" s="43">
        <v>17656.654714999993</v>
      </c>
      <c r="D9" s="43">
        <v>15175.180989999999</v>
      </c>
      <c r="E9" s="43">
        <v>19355.635234000016</v>
      </c>
      <c r="F9" s="57">
        <f t="shared" si="4"/>
        <v>13.973449971210814</v>
      </c>
      <c r="G9" s="125">
        <f t="shared" si="5"/>
        <v>1698.9805190000225</v>
      </c>
      <c r="H9" s="125">
        <f t="shared" si="6"/>
        <v>9.6223239703309975</v>
      </c>
      <c r="I9" s="59"/>
      <c r="J9" s="43">
        <v>191885.31539299979</v>
      </c>
      <c r="K9" s="43">
        <v>187671.26027000006</v>
      </c>
      <c r="L9" s="57">
        <f t="shared" si="7"/>
        <v>12.447314829974678</v>
      </c>
      <c r="M9" s="154"/>
      <c r="N9" s="128"/>
      <c r="O9" s="76"/>
      <c r="P9" s="76"/>
      <c r="Q9" s="76"/>
      <c r="R9" s="76"/>
      <c r="S9" s="76"/>
    </row>
    <row r="10" spans="1:20" x14ac:dyDescent="0.2">
      <c r="A10" s="69" t="s">
        <v>6</v>
      </c>
      <c r="B10" s="41" t="s">
        <v>177</v>
      </c>
      <c r="C10" s="43">
        <v>9028.8047719999977</v>
      </c>
      <c r="D10" s="43">
        <v>9356.1484870000004</v>
      </c>
      <c r="E10" s="43">
        <v>9251.5431370000006</v>
      </c>
      <c r="F10" s="57">
        <f t="shared" si="4"/>
        <v>6.6789838524277778</v>
      </c>
      <c r="G10" s="125">
        <f t="shared" si="5"/>
        <v>222.73836500000289</v>
      </c>
      <c r="H10" s="125">
        <f t="shared" si="6"/>
        <v>2.4669750938768327</v>
      </c>
      <c r="I10" s="59"/>
      <c r="J10" s="43">
        <v>112873.3138590001</v>
      </c>
      <c r="K10" s="43">
        <v>115775.74158</v>
      </c>
      <c r="L10" s="57">
        <f t="shared" si="7"/>
        <v>7.678837468490185</v>
      </c>
      <c r="M10" s="154"/>
      <c r="N10" s="128"/>
      <c r="O10" s="76"/>
      <c r="P10" s="76"/>
      <c r="Q10" s="76"/>
      <c r="R10" s="76"/>
      <c r="S10" s="76"/>
      <c r="T10" s="41"/>
    </row>
    <row r="11" spans="1:20" x14ac:dyDescent="0.2">
      <c r="A11" s="69" t="s">
        <v>7</v>
      </c>
      <c r="B11" s="41" t="s">
        <v>141</v>
      </c>
      <c r="C11" s="43">
        <v>7347.6890370000001</v>
      </c>
      <c r="D11" s="43">
        <v>7157.4292459999997</v>
      </c>
      <c r="E11" s="43">
        <v>9849.9056090000031</v>
      </c>
      <c r="F11" s="57">
        <f t="shared" si="4"/>
        <v>7.1109607917562716</v>
      </c>
      <c r="G11" s="125">
        <f t="shared" si="5"/>
        <v>2502.216572000003</v>
      </c>
      <c r="H11" s="125">
        <f t="shared" si="6"/>
        <v>34.054470179669408</v>
      </c>
      <c r="I11" s="59"/>
      <c r="J11" s="43">
        <v>89836.046954000049</v>
      </c>
      <c r="K11" s="43">
        <v>88836.558628999992</v>
      </c>
      <c r="L11" s="57">
        <f t="shared" si="7"/>
        <v>5.8920935047582725</v>
      </c>
      <c r="M11" s="154"/>
      <c r="N11" s="128"/>
      <c r="O11" s="76"/>
      <c r="P11" s="76"/>
      <c r="Q11" s="76"/>
      <c r="R11" s="76"/>
      <c r="S11" s="76"/>
    </row>
    <row r="12" spans="1:20" x14ac:dyDescent="0.2">
      <c r="A12" s="69" t="s">
        <v>8</v>
      </c>
      <c r="B12" s="41" t="s">
        <v>142</v>
      </c>
      <c r="C12" s="43">
        <v>7620.4575280000008</v>
      </c>
      <c r="D12" s="43">
        <v>6473.3207659999998</v>
      </c>
      <c r="E12" s="43">
        <v>7053.5711489999985</v>
      </c>
      <c r="F12" s="57">
        <f t="shared" si="4"/>
        <v>5.0921978213245431</v>
      </c>
      <c r="G12" s="125">
        <f t="shared" si="5"/>
        <v>-566.88637900000231</v>
      </c>
      <c r="H12" s="125">
        <f t="shared" si="6"/>
        <v>-7.4390071320137956</v>
      </c>
      <c r="I12" s="59"/>
      <c r="J12" s="43">
        <v>85830.005737999993</v>
      </c>
      <c r="K12" s="43">
        <v>82616.106867999973</v>
      </c>
      <c r="L12" s="57">
        <f t="shared" si="7"/>
        <v>5.4795214287651595</v>
      </c>
      <c r="M12" s="154"/>
      <c r="N12" s="128"/>
      <c r="O12" s="76"/>
      <c r="P12" s="76"/>
      <c r="Q12" s="76"/>
      <c r="R12" s="76"/>
      <c r="S12" s="76"/>
    </row>
    <row r="13" spans="1:20" x14ac:dyDescent="0.2">
      <c r="A13" s="69" t="s">
        <v>9</v>
      </c>
      <c r="B13" s="41" t="s">
        <v>149</v>
      </c>
      <c r="C13" s="43">
        <v>3887.1706729999978</v>
      </c>
      <c r="D13" s="43">
        <v>5977.1760440000016</v>
      </c>
      <c r="E13" s="43">
        <v>6479.1267749999997</v>
      </c>
      <c r="F13" s="57">
        <f t="shared" si="4"/>
        <v>4.6774881192511986</v>
      </c>
      <c r="G13" s="125">
        <f t="shared" si="5"/>
        <v>2591.9561020000019</v>
      </c>
      <c r="H13" s="125">
        <f t="shared" si="6"/>
        <v>66.6797606805263</v>
      </c>
      <c r="I13" s="59"/>
      <c r="J13" s="43">
        <v>43377.423516999988</v>
      </c>
      <c r="K13" s="43">
        <v>66988.982702999958</v>
      </c>
      <c r="L13" s="57">
        <f t="shared" si="7"/>
        <v>4.4430508786712712</v>
      </c>
      <c r="M13" s="154"/>
      <c r="N13" s="128"/>
      <c r="O13" s="76"/>
      <c r="P13" s="76"/>
      <c r="Q13" s="76"/>
      <c r="R13" s="76"/>
      <c r="S13" s="76"/>
    </row>
    <row r="14" spans="1:20" x14ac:dyDescent="0.2">
      <c r="A14" s="69" t="s">
        <v>10</v>
      </c>
      <c r="B14" s="41" t="s">
        <v>143</v>
      </c>
      <c r="C14" s="43">
        <v>4281.5573289999975</v>
      </c>
      <c r="D14" s="43">
        <v>4994.0364549999967</v>
      </c>
      <c r="E14" s="43">
        <v>5035.7986210000008</v>
      </c>
      <c r="F14" s="57">
        <f t="shared" si="4"/>
        <v>3.635503523647146</v>
      </c>
      <c r="G14" s="125">
        <f t="shared" si="5"/>
        <v>754.24129200000334</v>
      </c>
      <c r="H14" s="125">
        <f t="shared" si="6"/>
        <v>17.616050283651447</v>
      </c>
      <c r="I14" s="59"/>
      <c r="J14" s="43">
        <v>58912.563747999993</v>
      </c>
      <c r="K14" s="43">
        <v>58984.456472000027</v>
      </c>
      <c r="L14" s="57">
        <f t="shared" si="7"/>
        <v>3.9121498876580305</v>
      </c>
      <c r="M14" s="154"/>
      <c r="N14" s="128"/>
      <c r="O14" s="76"/>
      <c r="P14" s="76"/>
      <c r="Q14" s="76"/>
      <c r="R14" s="76"/>
      <c r="S14" s="76"/>
    </row>
    <row r="15" spans="1:20" x14ac:dyDescent="0.2">
      <c r="A15" s="69" t="s">
        <v>11</v>
      </c>
      <c r="B15" s="41" t="s">
        <v>146</v>
      </c>
      <c r="C15" s="43">
        <v>4776.9927979999975</v>
      </c>
      <c r="D15" s="43">
        <v>4189.7411739999998</v>
      </c>
      <c r="E15" s="43">
        <v>4092.5494030000004</v>
      </c>
      <c r="F15" s="57">
        <f t="shared" si="4"/>
        <v>2.9545418502759713</v>
      </c>
      <c r="G15" s="125">
        <f t="shared" si="5"/>
        <v>-684.44339499999705</v>
      </c>
      <c r="H15" s="125">
        <f t="shared" si="6"/>
        <v>-14.32791347909412</v>
      </c>
      <c r="I15" s="59"/>
      <c r="J15" s="43">
        <v>50909.916280000012</v>
      </c>
      <c r="K15" s="43">
        <v>54404.696657000022</v>
      </c>
      <c r="L15" s="57">
        <f t="shared" si="7"/>
        <v>3.6083968666522663</v>
      </c>
      <c r="M15" s="154"/>
      <c r="N15" s="128"/>
      <c r="O15" s="76"/>
      <c r="P15" s="76"/>
      <c r="Q15" s="76"/>
      <c r="R15" s="76"/>
      <c r="S15" s="76"/>
    </row>
    <row r="16" spans="1:20" x14ac:dyDescent="0.2">
      <c r="A16" s="69" t="s">
        <v>12</v>
      </c>
      <c r="B16" s="41" t="s">
        <v>144</v>
      </c>
      <c r="C16" s="43">
        <v>4357.8700660000022</v>
      </c>
      <c r="D16" s="43">
        <v>5169.4227909999991</v>
      </c>
      <c r="E16" s="43">
        <v>4831.4832890000016</v>
      </c>
      <c r="F16" s="57">
        <f t="shared" si="4"/>
        <v>3.4880017736121873</v>
      </c>
      <c r="G16" s="125">
        <f t="shared" si="5"/>
        <v>473.61322299999938</v>
      </c>
      <c r="H16" s="125">
        <f t="shared" si="6"/>
        <v>10.867997802300678</v>
      </c>
      <c r="I16" s="59"/>
      <c r="J16" s="43">
        <v>56386.563529999999</v>
      </c>
      <c r="K16" s="43">
        <v>53953.262932000034</v>
      </c>
      <c r="L16" s="57">
        <f t="shared" si="7"/>
        <v>3.5784554803587074</v>
      </c>
      <c r="M16" s="154"/>
      <c r="N16" s="128"/>
      <c r="O16" s="76"/>
      <c r="P16" s="76"/>
      <c r="Q16" s="76"/>
      <c r="R16" s="76"/>
      <c r="S16" s="76"/>
    </row>
    <row r="17" spans="1:19" x14ac:dyDescent="0.2">
      <c r="A17" s="69" t="s">
        <v>13</v>
      </c>
      <c r="B17" s="41" t="s">
        <v>147</v>
      </c>
      <c r="C17" s="43">
        <v>4579.2285640000009</v>
      </c>
      <c r="D17" s="43">
        <v>3736.1310259999996</v>
      </c>
      <c r="E17" s="43">
        <v>3849.6295149999996</v>
      </c>
      <c r="F17" s="57">
        <f t="shared" si="4"/>
        <v>2.7791702408742034</v>
      </c>
      <c r="G17" s="125">
        <f t="shared" si="5"/>
        <v>-729.59904900000129</v>
      </c>
      <c r="H17" s="125">
        <f t="shared" si="6"/>
        <v>-15.932793893185568</v>
      </c>
      <c r="I17" s="59"/>
      <c r="J17" s="43">
        <v>52011.704089000013</v>
      </c>
      <c r="K17" s="43">
        <v>53861.59566500003</v>
      </c>
      <c r="L17" s="57">
        <f t="shared" si="7"/>
        <v>3.572375639842313</v>
      </c>
      <c r="M17" s="154"/>
      <c r="N17" s="128"/>
      <c r="O17" s="76"/>
      <c r="P17" s="76"/>
      <c r="Q17" s="76"/>
      <c r="R17" s="76"/>
      <c r="S17" s="76"/>
    </row>
    <row r="18" spans="1:19" x14ac:dyDescent="0.2">
      <c r="A18" s="69" t="s">
        <v>14</v>
      </c>
      <c r="B18" s="41" t="s">
        <v>148</v>
      </c>
      <c r="C18" s="43">
        <v>3697.4344100000017</v>
      </c>
      <c r="D18" s="43">
        <v>4218.6468830000022</v>
      </c>
      <c r="E18" s="43">
        <v>4688.9068449999995</v>
      </c>
      <c r="F18" s="57">
        <f t="shared" si="4"/>
        <v>3.3850712945438723</v>
      </c>
      <c r="G18" s="125">
        <f t="shared" si="5"/>
        <v>991.47243499999786</v>
      </c>
      <c r="H18" s="125">
        <f t="shared" si="6"/>
        <v>26.815145992001447</v>
      </c>
      <c r="I18" s="125"/>
      <c r="J18" s="43">
        <v>45533.191458000008</v>
      </c>
      <c r="K18" s="43">
        <v>52130.951491999986</v>
      </c>
      <c r="L18" s="57">
        <f t="shared" si="7"/>
        <v>3.4575904945355638</v>
      </c>
      <c r="M18" s="154"/>
      <c r="N18" s="128"/>
      <c r="O18" s="76"/>
      <c r="P18" s="76"/>
      <c r="Q18" s="76"/>
      <c r="R18" s="76"/>
      <c r="S18" s="76"/>
    </row>
    <row r="19" spans="1:19" x14ac:dyDescent="0.2">
      <c r="A19" s="69" t="s">
        <v>15</v>
      </c>
      <c r="B19" s="41" t="s">
        <v>145</v>
      </c>
      <c r="C19" s="43">
        <v>3366.497938</v>
      </c>
      <c r="D19" s="43">
        <v>3863.8586370000007</v>
      </c>
      <c r="E19" s="43">
        <v>4481.4406200000003</v>
      </c>
      <c r="F19" s="57">
        <f t="shared" si="4"/>
        <v>3.2352948144280949</v>
      </c>
      <c r="G19" s="125">
        <f t="shared" si="5"/>
        <v>1114.9426820000003</v>
      </c>
      <c r="H19" s="125">
        <f t="shared" si="6"/>
        <v>33.118769193792396</v>
      </c>
      <c r="I19" s="59"/>
      <c r="J19" s="43">
        <v>49899.081339999997</v>
      </c>
      <c r="K19" s="43">
        <v>49395.425419999992</v>
      </c>
      <c r="L19" s="57">
        <f t="shared" si="7"/>
        <v>3.2761564582595741</v>
      </c>
      <c r="M19" s="154"/>
      <c r="N19" s="128"/>
      <c r="O19" s="76"/>
      <c r="P19" s="76"/>
      <c r="Q19" s="76"/>
      <c r="R19" s="76"/>
      <c r="S19" s="76"/>
    </row>
    <row r="20" spans="1:19" x14ac:dyDescent="0.2">
      <c r="A20" s="69" t="s">
        <v>16</v>
      </c>
      <c r="B20" s="41" t="s">
        <v>150</v>
      </c>
      <c r="C20" s="43">
        <v>2256.9459879999981</v>
      </c>
      <c r="D20" s="43">
        <v>2302.5417199999988</v>
      </c>
      <c r="E20" s="43">
        <v>2099.0626250000005</v>
      </c>
      <c r="F20" s="57">
        <f t="shared" si="4"/>
        <v>1.5153802095501883</v>
      </c>
      <c r="G20" s="125">
        <f t="shared" si="5"/>
        <v>-157.88336299999764</v>
      </c>
      <c r="H20" s="125">
        <f t="shared" si="6"/>
        <v>-6.9954426840274824</v>
      </c>
      <c r="I20" s="59"/>
      <c r="J20" s="43">
        <v>26445.234678999997</v>
      </c>
      <c r="K20" s="43">
        <v>27819.915991999998</v>
      </c>
      <c r="L20" s="57">
        <f t="shared" si="7"/>
        <v>1.8451586694610476</v>
      </c>
      <c r="M20" s="154"/>
      <c r="N20" s="128"/>
      <c r="O20" s="76"/>
      <c r="P20" s="76"/>
      <c r="Q20" s="76"/>
      <c r="R20" s="76"/>
      <c r="S20" s="76"/>
    </row>
    <row r="21" spans="1:19" x14ac:dyDescent="0.2">
      <c r="A21" s="69" t="s">
        <v>17</v>
      </c>
      <c r="B21" s="41" t="s">
        <v>152</v>
      </c>
      <c r="C21" s="43">
        <v>1451.8905989999998</v>
      </c>
      <c r="D21" s="43">
        <v>1700.7749980000001</v>
      </c>
      <c r="E21" s="43">
        <v>1762.4899780000001</v>
      </c>
      <c r="F21" s="57">
        <f t="shared" si="4"/>
        <v>1.2723976885595523</v>
      </c>
      <c r="G21" s="125">
        <f t="shared" si="5"/>
        <v>310.59937900000023</v>
      </c>
      <c r="H21" s="125">
        <f t="shared" si="6"/>
        <v>21.392753642314911</v>
      </c>
      <c r="I21" s="59"/>
      <c r="J21" s="43">
        <v>17532.865739000008</v>
      </c>
      <c r="K21" s="43">
        <v>20536.033739999992</v>
      </c>
      <c r="L21" s="57">
        <f t="shared" si="7"/>
        <v>1.3620544613650885</v>
      </c>
      <c r="M21" s="154"/>
      <c r="N21" s="128"/>
      <c r="O21" s="76"/>
      <c r="P21" s="76"/>
      <c r="Q21" s="76"/>
      <c r="R21" s="76"/>
      <c r="S21" s="76"/>
    </row>
    <row r="22" spans="1:19" x14ac:dyDescent="0.2">
      <c r="A22" s="69" t="s">
        <v>18</v>
      </c>
      <c r="B22" s="41" t="s">
        <v>151</v>
      </c>
      <c r="C22" s="43">
        <v>1626.0122620000006</v>
      </c>
      <c r="D22" s="43">
        <v>1489.1832179999994</v>
      </c>
      <c r="E22" s="43">
        <v>1273.9915129999997</v>
      </c>
      <c r="F22" s="57">
        <f t="shared" si="4"/>
        <v>0.91973507743014593</v>
      </c>
      <c r="G22" s="125">
        <f t="shared" si="5"/>
        <v>-352.02074900000093</v>
      </c>
      <c r="H22" s="125">
        <f t="shared" si="6"/>
        <v>-21.649329296386377</v>
      </c>
      <c r="I22" s="59"/>
      <c r="J22" s="43">
        <v>18715.927020999992</v>
      </c>
      <c r="K22" s="43">
        <v>18860.262193999995</v>
      </c>
      <c r="L22" s="57">
        <f t="shared" si="7"/>
        <v>1.2509087484511026</v>
      </c>
      <c r="M22" s="154"/>
      <c r="N22" s="128"/>
      <c r="O22" s="76"/>
      <c r="P22" s="76"/>
      <c r="Q22" s="76"/>
      <c r="R22" s="76"/>
      <c r="S22" s="76"/>
    </row>
    <row r="23" spans="1:19" x14ac:dyDescent="0.2">
      <c r="A23" s="69" t="s">
        <v>19</v>
      </c>
      <c r="B23" s="41" t="s">
        <v>153</v>
      </c>
      <c r="C23" s="43">
        <v>1264.0469680000001</v>
      </c>
      <c r="D23" s="43">
        <v>1385.8137260000001</v>
      </c>
      <c r="E23" s="43">
        <v>1143.1398010000003</v>
      </c>
      <c r="F23" s="57">
        <f t="shared" si="4"/>
        <v>0.82526905607903933</v>
      </c>
      <c r="G23" s="125">
        <f t="shared" si="5"/>
        <v>-120.90716699999984</v>
      </c>
      <c r="H23" s="125">
        <f t="shared" si="6"/>
        <v>-9.5650850056071519</v>
      </c>
      <c r="I23" s="59"/>
      <c r="J23" s="43">
        <v>14234.099740000007</v>
      </c>
      <c r="K23" s="43">
        <v>14561.696685000006</v>
      </c>
      <c r="L23" s="57">
        <f t="shared" si="7"/>
        <v>0.96580596749883818</v>
      </c>
      <c r="M23" s="154"/>
      <c r="N23" s="128"/>
      <c r="O23" s="76"/>
      <c r="P23" s="76"/>
      <c r="Q23" s="76"/>
      <c r="R23" s="76"/>
      <c r="S23" s="76"/>
    </row>
    <row r="24" spans="1:19" x14ac:dyDescent="0.2">
      <c r="A24" s="69" t="s">
        <v>20</v>
      </c>
      <c r="B24" s="41" t="s">
        <v>154</v>
      </c>
      <c r="C24" s="43">
        <v>778.928944</v>
      </c>
      <c r="D24" s="43">
        <v>912.3270369999999</v>
      </c>
      <c r="E24" s="43">
        <v>854.51595099999975</v>
      </c>
      <c r="F24" s="57">
        <f t="shared" si="4"/>
        <v>0.61690229984937106</v>
      </c>
      <c r="G24" s="125">
        <f t="shared" si="5"/>
        <v>75.587006999999744</v>
      </c>
      <c r="H24" s="125">
        <f t="shared" si="6"/>
        <v>9.7039669128022208</v>
      </c>
      <c r="I24" s="59"/>
      <c r="J24" s="43">
        <v>11204.415551999995</v>
      </c>
      <c r="K24" s="43">
        <v>11842.001151999995</v>
      </c>
      <c r="L24" s="57">
        <f t="shared" si="7"/>
        <v>0.78542189328191658</v>
      </c>
      <c r="M24" s="154"/>
      <c r="N24" s="128"/>
      <c r="O24" s="76"/>
      <c r="P24" s="76"/>
      <c r="Q24" s="76"/>
      <c r="R24" s="76"/>
      <c r="S24" s="76"/>
    </row>
    <row r="25" spans="1:19" x14ac:dyDescent="0.2">
      <c r="A25" s="69" t="s">
        <v>21</v>
      </c>
      <c r="B25" s="41" t="s">
        <v>155</v>
      </c>
      <c r="C25" s="43">
        <v>617.31651199999988</v>
      </c>
      <c r="D25" s="43">
        <v>695.59557399999994</v>
      </c>
      <c r="E25" s="43">
        <v>784.3153639999997</v>
      </c>
      <c r="F25" s="57">
        <f t="shared" si="4"/>
        <v>0.56622225868642273</v>
      </c>
      <c r="G25" s="125">
        <f t="shared" si="5"/>
        <v>166.99885199999983</v>
      </c>
      <c r="H25" s="125">
        <f t="shared" si="6"/>
        <v>27.052387025733708</v>
      </c>
      <c r="I25" s="59"/>
      <c r="J25" s="43">
        <v>8780.7783409999993</v>
      </c>
      <c r="K25" s="43">
        <v>8609.5018230000042</v>
      </c>
      <c r="L25" s="57">
        <f t="shared" si="7"/>
        <v>0.57102605676513762</v>
      </c>
      <c r="M25" s="154"/>
      <c r="N25" s="128"/>
      <c r="O25" s="76"/>
      <c r="P25" s="76"/>
      <c r="Q25" s="76"/>
      <c r="R25" s="76"/>
      <c r="S25" s="76"/>
    </row>
    <row r="26" spans="1:19" x14ac:dyDescent="0.2">
      <c r="A26" s="69" t="s">
        <v>22</v>
      </c>
      <c r="B26" s="41" t="s">
        <v>157</v>
      </c>
      <c r="C26" s="43">
        <v>542.70758900000021</v>
      </c>
      <c r="D26" s="43">
        <v>426.14644099999998</v>
      </c>
      <c r="E26" s="43">
        <v>526.86629199999993</v>
      </c>
      <c r="F26" s="57">
        <f t="shared" si="4"/>
        <v>0.38036156828617268</v>
      </c>
      <c r="G26" s="125">
        <f t="shared" si="5"/>
        <v>-15.841297000000282</v>
      </c>
      <c r="H26" s="125">
        <f t="shared" si="6"/>
        <v>-2.9189378075935242</v>
      </c>
      <c r="I26" s="59"/>
      <c r="J26" s="43">
        <v>6857.6838899999984</v>
      </c>
      <c r="K26" s="43">
        <v>7455.8894630000023</v>
      </c>
      <c r="L26" s="57">
        <f t="shared" si="7"/>
        <v>0.49451260331461216</v>
      </c>
      <c r="M26" s="154"/>
      <c r="N26" s="128"/>
      <c r="O26" s="76"/>
      <c r="P26" s="76"/>
      <c r="Q26" s="76"/>
      <c r="R26" s="76"/>
      <c r="S26" s="76"/>
    </row>
    <row r="27" spans="1:19" x14ac:dyDescent="0.2">
      <c r="A27" s="69" t="s">
        <v>23</v>
      </c>
      <c r="B27" s="41" t="s">
        <v>160</v>
      </c>
      <c r="C27" s="43">
        <v>336.23213599999985</v>
      </c>
      <c r="D27" s="43">
        <v>559.75817299999994</v>
      </c>
      <c r="E27" s="43">
        <v>491.36443400000002</v>
      </c>
      <c r="F27" s="57">
        <f t="shared" si="4"/>
        <v>0.35473164549363051</v>
      </c>
      <c r="G27" s="125">
        <f t="shared" si="5"/>
        <v>155.13229800000016</v>
      </c>
      <c r="H27" s="125">
        <f t="shared" si="6"/>
        <v>46.138450609016211</v>
      </c>
      <c r="I27" s="59"/>
      <c r="J27" s="43">
        <v>4174.2030980000009</v>
      </c>
      <c r="K27" s="43">
        <v>6507.3342339999981</v>
      </c>
      <c r="L27" s="57">
        <f t="shared" si="7"/>
        <v>0.4315995842833803</v>
      </c>
      <c r="M27" s="154"/>
      <c r="N27" s="128"/>
      <c r="O27" s="76"/>
      <c r="P27" s="76"/>
      <c r="Q27" s="76"/>
      <c r="R27" s="76"/>
      <c r="S27" s="76"/>
    </row>
    <row r="28" spans="1:19" x14ac:dyDescent="0.2">
      <c r="A28" s="69" t="s">
        <v>24</v>
      </c>
      <c r="B28" s="41" t="s">
        <v>156</v>
      </c>
      <c r="C28" s="43">
        <v>389.04010899999992</v>
      </c>
      <c r="D28" s="43">
        <v>740.46812999999975</v>
      </c>
      <c r="E28" s="43">
        <v>705.12773499999992</v>
      </c>
      <c r="F28" s="57">
        <f t="shared" si="4"/>
        <v>0.50905418547193138</v>
      </c>
      <c r="G28" s="125">
        <f t="shared" si="5"/>
        <v>316.087626</v>
      </c>
      <c r="H28" s="125">
        <f t="shared" si="6"/>
        <v>81.248081801252042</v>
      </c>
      <c r="I28" s="59"/>
      <c r="J28" s="43">
        <v>7384.8434150000021</v>
      </c>
      <c r="K28" s="43">
        <v>6270.9792140000009</v>
      </c>
      <c r="L28" s="57">
        <f t="shared" si="7"/>
        <v>0.41592331429216084</v>
      </c>
      <c r="M28" s="154"/>
      <c r="N28" s="128"/>
      <c r="O28" s="76"/>
      <c r="P28" s="76"/>
      <c r="Q28" s="76"/>
      <c r="R28" s="76"/>
      <c r="S28" s="76"/>
    </row>
    <row r="29" spans="1:19" x14ac:dyDescent="0.2">
      <c r="A29" s="69" t="s">
        <v>25</v>
      </c>
      <c r="B29" s="41" t="s">
        <v>158</v>
      </c>
      <c r="C29" s="43">
        <v>1063.9216799999999</v>
      </c>
      <c r="D29" s="43">
        <v>418.6169959999998</v>
      </c>
      <c r="E29" s="43">
        <v>361.20740099999989</v>
      </c>
      <c r="F29" s="57">
        <f t="shared" si="4"/>
        <v>0.2607671350531805</v>
      </c>
      <c r="G29" s="125">
        <f t="shared" si="5"/>
        <v>-702.71427900000003</v>
      </c>
      <c r="H29" s="125">
        <f t="shared" si="6"/>
        <v>-66.049436928477675</v>
      </c>
      <c r="I29" s="59"/>
      <c r="J29" s="43">
        <v>6404.142659000001</v>
      </c>
      <c r="K29" s="43">
        <v>5692.6009190000013</v>
      </c>
      <c r="L29" s="57">
        <f t="shared" si="7"/>
        <v>0.37756231688461167</v>
      </c>
      <c r="M29" s="154"/>
      <c r="N29" s="128"/>
      <c r="O29" s="76"/>
      <c r="P29" s="76"/>
      <c r="Q29" s="76"/>
      <c r="R29" s="76"/>
      <c r="S29" s="76"/>
    </row>
    <row r="30" spans="1:19" x14ac:dyDescent="0.2">
      <c r="A30" s="69" t="s">
        <v>26</v>
      </c>
      <c r="B30" s="41" t="s">
        <v>161</v>
      </c>
      <c r="C30" s="43">
        <v>352.94804099999988</v>
      </c>
      <c r="D30" s="43">
        <v>390.01777099999998</v>
      </c>
      <c r="E30" s="43">
        <v>784.60417299999995</v>
      </c>
      <c r="F30" s="57">
        <f t="shared" si="4"/>
        <v>0.56643075910833862</v>
      </c>
      <c r="G30" s="125">
        <f t="shared" si="5"/>
        <v>431.65613200000007</v>
      </c>
      <c r="H30" s="125">
        <f t="shared" si="6"/>
        <v>122.300192055748</v>
      </c>
      <c r="I30" s="59"/>
      <c r="J30" s="43">
        <v>4385.7937919999977</v>
      </c>
      <c r="K30" s="43">
        <v>5657.2125880000021</v>
      </c>
      <c r="L30" s="57">
        <f t="shared" si="7"/>
        <v>0.37521518234397599</v>
      </c>
      <c r="M30" s="154"/>
      <c r="N30" s="128"/>
      <c r="O30" s="76"/>
      <c r="P30" s="76"/>
      <c r="Q30" s="76"/>
      <c r="R30" s="76"/>
      <c r="S30" s="76"/>
    </row>
    <row r="31" spans="1:19" x14ac:dyDescent="0.2">
      <c r="A31" s="69" t="s">
        <v>27</v>
      </c>
      <c r="B31" s="41" t="s">
        <v>164</v>
      </c>
      <c r="C31" s="43">
        <v>1059.120017</v>
      </c>
      <c r="D31" s="43">
        <v>1008.856763</v>
      </c>
      <c r="E31" s="43">
        <v>573.37610000000018</v>
      </c>
      <c r="F31" s="57">
        <f t="shared" si="4"/>
        <v>0.41393848102510505</v>
      </c>
      <c r="G31" s="125">
        <f t="shared" si="5"/>
        <v>-485.74391699999978</v>
      </c>
      <c r="H31" s="125">
        <f t="shared" si="6"/>
        <v>-45.862972014813671</v>
      </c>
      <c r="I31" s="59"/>
      <c r="J31" s="43">
        <v>5400.9202899999982</v>
      </c>
      <c r="K31" s="43">
        <v>5516.2718799999993</v>
      </c>
      <c r="L31" s="57">
        <f t="shared" si="7"/>
        <v>0.36586727599799829</v>
      </c>
      <c r="M31" s="154"/>
      <c r="N31" s="128"/>
      <c r="O31" s="76"/>
      <c r="P31" s="76"/>
      <c r="Q31" s="76"/>
      <c r="R31" s="76"/>
      <c r="S31" s="76"/>
    </row>
    <row r="32" spans="1:19" x14ac:dyDescent="0.2">
      <c r="A32" s="69" t="s">
        <v>28</v>
      </c>
      <c r="B32" s="41" t="s">
        <v>159</v>
      </c>
      <c r="C32" s="43">
        <v>407.57680300000015</v>
      </c>
      <c r="D32" s="43">
        <v>390.473659</v>
      </c>
      <c r="E32" s="43">
        <v>296.23941500000001</v>
      </c>
      <c r="F32" s="57">
        <f t="shared" si="4"/>
        <v>0.21386467532369366</v>
      </c>
      <c r="G32" s="125">
        <f t="shared" si="5"/>
        <v>-111.33738800000015</v>
      </c>
      <c r="H32" s="125">
        <f t="shared" si="6"/>
        <v>-27.316909888024249</v>
      </c>
      <c r="I32" s="59"/>
      <c r="J32" s="43">
        <v>4998.1936270000006</v>
      </c>
      <c r="K32" s="43">
        <v>4138.5077409999994</v>
      </c>
      <c r="L32" s="57">
        <f t="shared" si="7"/>
        <v>0.27448693371804939</v>
      </c>
      <c r="M32" s="154"/>
      <c r="N32" s="128"/>
      <c r="O32" s="76"/>
      <c r="P32" s="76"/>
      <c r="Q32" s="76"/>
      <c r="R32" s="76"/>
      <c r="S32" s="76"/>
    </row>
    <row r="33" spans="1:23" x14ac:dyDescent="0.2">
      <c r="A33" s="69" t="s">
        <v>29</v>
      </c>
      <c r="B33" s="41" t="s">
        <v>165</v>
      </c>
      <c r="C33" s="43">
        <v>274.286922</v>
      </c>
      <c r="D33" s="43">
        <v>244.97431000000003</v>
      </c>
      <c r="E33" s="43">
        <v>297.78886699999998</v>
      </c>
      <c r="F33" s="57">
        <f t="shared" si="4"/>
        <v>0.21498327410606582</v>
      </c>
      <c r="G33" s="125">
        <f t="shared" si="5"/>
        <v>23.501944999999978</v>
      </c>
      <c r="H33" s="125">
        <f t="shared" si="6"/>
        <v>8.5683797202697036</v>
      </c>
      <c r="I33" s="59"/>
      <c r="J33" s="43">
        <v>2825.9380379999998</v>
      </c>
      <c r="K33" s="43">
        <v>4079.4482679999983</v>
      </c>
      <c r="L33" s="57">
        <f t="shared" si="7"/>
        <v>0.27056980835177974</v>
      </c>
      <c r="M33" s="154"/>
      <c r="N33" s="128"/>
      <c r="O33" s="76"/>
      <c r="P33" s="76"/>
      <c r="Q33" s="76"/>
      <c r="R33" s="76"/>
      <c r="S33" s="76"/>
    </row>
    <row r="34" spans="1:23" x14ac:dyDescent="0.2">
      <c r="A34" s="69" t="s">
        <v>30</v>
      </c>
      <c r="B34" s="41" t="s">
        <v>162</v>
      </c>
      <c r="C34" s="43">
        <v>246.66833399999996</v>
      </c>
      <c r="D34" s="43">
        <v>251.76204799999994</v>
      </c>
      <c r="E34" s="43">
        <v>360.69182000000006</v>
      </c>
      <c r="F34" s="57">
        <f t="shared" si="4"/>
        <v>0.26039492069686998</v>
      </c>
      <c r="G34" s="125">
        <f t="shared" si="5"/>
        <v>114.0234860000001</v>
      </c>
      <c r="H34" s="125">
        <f t="shared" si="6"/>
        <v>46.225425108680604</v>
      </c>
      <c r="I34" s="59"/>
      <c r="J34" s="43">
        <v>4439.349521000001</v>
      </c>
      <c r="K34" s="43">
        <v>3835.6820119999988</v>
      </c>
      <c r="L34" s="57">
        <f t="shared" si="7"/>
        <v>0.25440198740257908</v>
      </c>
      <c r="M34" s="154"/>
      <c r="N34" s="128"/>
      <c r="O34" s="76"/>
      <c r="P34" s="76"/>
      <c r="Q34" s="76"/>
      <c r="R34" s="76"/>
      <c r="S34" s="76"/>
    </row>
    <row r="35" spans="1:23" x14ac:dyDescent="0.2">
      <c r="A35" s="69" t="s">
        <v>31</v>
      </c>
      <c r="B35" s="41" t="s">
        <v>180</v>
      </c>
      <c r="C35" s="43">
        <v>197.85770500000001</v>
      </c>
      <c r="D35" s="43">
        <v>457.83444800000007</v>
      </c>
      <c r="E35" s="43">
        <v>436.64462100000009</v>
      </c>
      <c r="F35" s="57">
        <f t="shared" si="4"/>
        <v>0.31522766847889661</v>
      </c>
      <c r="G35" s="125">
        <f t="shared" si="5"/>
        <v>238.78691600000008</v>
      </c>
      <c r="H35" s="125">
        <f t="shared" si="6"/>
        <v>120.68618505405189</v>
      </c>
      <c r="I35" s="59"/>
      <c r="J35" s="43">
        <v>2310.7196560000002</v>
      </c>
      <c r="K35" s="43">
        <v>3549.7163449999998</v>
      </c>
      <c r="L35" s="57">
        <f t="shared" si="7"/>
        <v>0.23543528636059918</v>
      </c>
      <c r="M35" s="154"/>
      <c r="N35" s="128"/>
      <c r="O35" s="76"/>
      <c r="P35" s="76"/>
      <c r="Q35" s="76"/>
      <c r="R35" s="76"/>
      <c r="S35" s="76"/>
    </row>
    <row r="36" spans="1:23" x14ac:dyDescent="0.2">
      <c r="A36" s="69" t="s">
        <v>32</v>
      </c>
      <c r="B36" s="1" t="s">
        <v>178</v>
      </c>
      <c r="C36" s="43">
        <v>253.68247100000011</v>
      </c>
      <c r="D36" s="43">
        <v>385.04796400000004</v>
      </c>
      <c r="E36" s="43">
        <v>311.97406599999999</v>
      </c>
      <c r="F36" s="57">
        <f t="shared" si="4"/>
        <v>0.22522402136968359</v>
      </c>
      <c r="G36" s="125">
        <f t="shared" si="5"/>
        <v>58.291594999999887</v>
      </c>
      <c r="H36" s="125">
        <f t="shared" si="6"/>
        <v>22.978172189122152</v>
      </c>
      <c r="I36" s="59"/>
      <c r="J36" s="43">
        <v>2914.1378250000007</v>
      </c>
      <c r="K36" s="43">
        <v>3427.4186049999989</v>
      </c>
      <c r="L36" s="57">
        <f t="shared" si="7"/>
        <v>0.22732387670424417</v>
      </c>
      <c r="M36" s="154"/>
      <c r="N36" s="128"/>
      <c r="O36" s="76"/>
      <c r="P36" s="76"/>
      <c r="Q36" s="76"/>
      <c r="R36" s="76"/>
      <c r="S36" s="76"/>
    </row>
    <row r="37" spans="1:23" x14ac:dyDescent="0.2">
      <c r="A37" s="70"/>
      <c r="B37" s="35" t="s">
        <v>107</v>
      </c>
      <c r="C37" s="65">
        <f>SUM(C7:C36)</f>
        <v>113961.75877900001</v>
      </c>
      <c r="D37" s="65">
        <f>SUM(D7:D36)</f>
        <v>122365.97130799999</v>
      </c>
      <c r="E37" s="65">
        <f t="shared" ref="E37" si="8">SUM(E7:E36)</f>
        <v>133504.08698200001</v>
      </c>
      <c r="F37" s="68">
        <f>E37/E$5*100</f>
        <v>96.380855386146322</v>
      </c>
      <c r="G37" s="71">
        <f t="shared" si="2"/>
        <v>19542.328202999997</v>
      </c>
      <c r="H37" s="71">
        <f>(G37/C37)*100</f>
        <v>17.148145494048926</v>
      </c>
      <c r="I37" s="67"/>
      <c r="J37" s="65">
        <f>SUM(J7:J36)</f>
        <v>1367031.8752920004</v>
      </c>
      <c r="K37" s="65">
        <f t="shared" ref="K37" si="9">SUM(K7:K36)</f>
        <v>1452489.5244630002</v>
      </c>
      <c r="L37" s="68">
        <f>K37/K$5*100</f>
        <v>96.336510833999341</v>
      </c>
      <c r="N37" s="128"/>
      <c r="O37" s="128"/>
      <c r="P37" s="76"/>
      <c r="Q37" s="76"/>
      <c r="R37" s="76"/>
      <c r="S37" s="84"/>
      <c r="T37" s="84"/>
    </row>
    <row r="38" spans="1:23" x14ac:dyDescent="0.2">
      <c r="A38" s="70"/>
      <c r="B38" s="35" t="s">
        <v>33</v>
      </c>
      <c r="C38" s="81">
        <f>C5-C37</f>
        <v>4485.1491809999134</v>
      </c>
      <c r="D38" s="81">
        <f t="shared" ref="D38" si="10">D5-D37</f>
        <v>3943.9696259999619</v>
      </c>
      <c r="E38" s="81">
        <f>E5-E37</f>
        <v>5013.1387130001385</v>
      </c>
      <c r="F38" s="71">
        <f>E38/E$5*100</f>
        <v>3.6191446138536767</v>
      </c>
      <c r="G38" s="71">
        <f>E38-C38</f>
        <v>527.98953200022515</v>
      </c>
      <c r="H38" s="71">
        <f>(G38/C38)*100</f>
        <v>11.771950289566863</v>
      </c>
      <c r="I38" s="67"/>
      <c r="J38" s="81">
        <f>J5-J37</f>
        <v>59166.829065999947</v>
      </c>
      <c r="K38" s="81">
        <f>K5-K37</f>
        <v>55235.336951000383</v>
      </c>
      <c r="L38" s="71">
        <f>K38/K$5*100</f>
        <v>3.6634891660006601</v>
      </c>
      <c r="N38" s="128"/>
      <c r="O38" s="128"/>
      <c r="P38" s="128"/>
      <c r="Q38" s="128"/>
      <c r="R38" s="128"/>
      <c r="S38" s="76"/>
      <c r="T38" s="76"/>
      <c r="U38" s="76"/>
      <c r="V38" s="76"/>
      <c r="W38" s="76"/>
    </row>
    <row r="39" spans="1:23" x14ac:dyDescent="0.2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P39" s="85"/>
      <c r="Q39" s="85"/>
      <c r="R39" s="85"/>
    </row>
    <row r="40" spans="1:23" ht="12.75" x14ac:dyDescent="0.2">
      <c r="A40" s="100" t="s">
        <v>125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</row>
    <row r="41" spans="1:23" x14ac:dyDescent="0.2">
      <c r="A41" s="41"/>
      <c r="B41" s="118"/>
      <c r="C41" s="41"/>
      <c r="D41" s="41"/>
      <c r="E41" s="41"/>
      <c r="F41" s="41"/>
      <c r="G41" s="41"/>
      <c r="H41" s="41"/>
      <c r="I41" s="41"/>
      <c r="J41" s="41"/>
      <c r="K41" s="41"/>
      <c r="L41" s="41"/>
    </row>
    <row r="42" spans="1:23" x14ac:dyDescent="0.2">
      <c r="A42" s="12"/>
      <c r="B42" s="13"/>
      <c r="C42" s="200" t="s">
        <v>122</v>
      </c>
      <c r="D42" s="200"/>
      <c r="E42" s="200"/>
      <c r="F42" s="13"/>
      <c r="G42" s="201" t="s">
        <v>106</v>
      </c>
      <c r="H42" s="201"/>
      <c r="I42" s="14"/>
      <c r="J42" s="200" t="s">
        <v>122</v>
      </c>
      <c r="K42" s="200"/>
      <c r="L42" s="200"/>
      <c r="N42" s="76"/>
      <c r="O42" s="76"/>
      <c r="P42" s="76"/>
      <c r="Q42" s="76"/>
      <c r="R42" s="76"/>
    </row>
    <row r="43" spans="1:23" ht="24" x14ac:dyDescent="0.2">
      <c r="A43" s="72" t="s">
        <v>119</v>
      </c>
      <c r="B43" s="73" t="s">
        <v>1</v>
      </c>
      <c r="C43" s="17" t="s">
        <v>183</v>
      </c>
      <c r="D43" s="17" t="s">
        <v>179</v>
      </c>
      <c r="E43" s="17" t="s">
        <v>184</v>
      </c>
      <c r="F43" s="18" t="s">
        <v>116</v>
      </c>
      <c r="G43" s="19" t="s">
        <v>123</v>
      </c>
      <c r="H43" s="20" t="s">
        <v>2</v>
      </c>
      <c r="I43" s="20"/>
      <c r="J43" s="17" t="s">
        <v>185</v>
      </c>
      <c r="K43" s="17" t="s">
        <v>186</v>
      </c>
      <c r="L43" s="18" t="s">
        <v>116</v>
      </c>
      <c r="S43" s="82"/>
      <c r="T43" s="82"/>
    </row>
    <row r="44" spans="1:23" ht="15" customHeight="1" x14ac:dyDescent="0.2">
      <c r="A44" s="87"/>
      <c r="B44" s="87" t="s">
        <v>56</v>
      </c>
      <c r="C44" s="88">
        <v>106630.60159699997</v>
      </c>
      <c r="D44" s="88">
        <v>111259.49768099999</v>
      </c>
      <c r="E44" s="88">
        <v>119341.00267299997</v>
      </c>
      <c r="F44" s="90">
        <f>E44/E$44*100</f>
        <v>100</v>
      </c>
      <c r="G44" s="90">
        <f>E44-C44</f>
        <v>12710.401075999995</v>
      </c>
      <c r="H44" s="90">
        <f t="shared" ref="H44" si="11">(G44/C44)*100</f>
        <v>11.920031290865003</v>
      </c>
      <c r="I44" s="92"/>
      <c r="J44" s="88">
        <v>1211044.0406490001</v>
      </c>
      <c r="K44" s="88">
        <v>1370841.243579</v>
      </c>
      <c r="L44" s="90">
        <f>K44/K$44*100</f>
        <v>100</v>
      </c>
      <c r="N44" s="146"/>
      <c r="O44" s="146"/>
      <c r="P44" s="146"/>
      <c r="Q44" s="80"/>
      <c r="R44" s="80"/>
    </row>
    <row r="45" spans="1:23" ht="6" customHeight="1" x14ac:dyDescent="0.2">
      <c r="A45" s="126"/>
      <c r="B45" s="127"/>
      <c r="C45" s="121"/>
      <c r="D45" s="121"/>
      <c r="E45" s="121"/>
      <c r="F45" s="122"/>
      <c r="G45" s="123"/>
      <c r="H45" s="124"/>
      <c r="I45" s="124"/>
      <c r="J45" s="121"/>
      <c r="K45" s="121"/>
      <c r="L45" s="122"/>
    </row>
    <row r="46" spans="1:23" x14ac:dyDescent="0.2">
      <c r="A46" s="69" t="s">
        <v>3</v>
      </c>
      <c r="B46" s="41" t="s">
        <v>139</v>
      </c>
      <c r="C46" s="43">
        <v>23149.366780000004</v>
      </c>
      <c r="D46" s="43">
        <v>26057.466469000003</v>
      </c>
      <c r="E46" s="43">
        <v>27362.17884800001</v>
      </c>
      <c r="F46" s="57">
        <f>E46/E$44*100</f>
        <v>22.927726628017098</v>
      </c>
      <c r="G46" s="125">
        <f t="shared" ref="G46:G76" si="12">E46-C46</f>
        <v>4212.8120680000065</v>
      </c>
      <c r="H46" s="125">
        <f t="shared" ref="H46:H75" si="13">(G46/C46)*100</f>
        <v>18.198390081406824</v>
      </c>
      <c r="I46" s="59"/>
      <c r="J46" s="43">
        <v>258126.81147500014</v>
      </c>
      <c r="K46" s="43">
        <v>296451.33893800009</v>
      </c>
      <c r="L46" s="57">
        <f>K46/K$44*100</f>
        <v>21.625504800543006</v>
      </c>
      <c r="M46" s="173"/>
      <c r="N46" s="76"/>
      <c r="O46" s="76"/>
      <c r="P46" s="76"/>
      <c r="Q46" s="76"/>
      <c r="R46" s="76"/>
      <c r="V46" s="76"/>
      <c r="W46" s="76"/>
    </row>
    <row r="47" spans="1:23" x14ac:dyDescent="0.2">
      <c r="A47" s="69" t="s">
        <v>4</v>
      </c>
      <c r="B47" s="41" t="s">
        <v>138</v>
      </c>
      <c r="C47" s="43">
        <v>11897.861255000003</v>
      </c>
      <c r="D47" s="43">
        <v>13577.947225000004</v>
      </c>
      <c r="E47" s="43">
        <v>13590.217269000004</v>
      </c>
      <c r="F47" s="57">
        <f t="shared" ref="F47:F75" si="14">E47/E$44*100</f>
        <v>11.387718357149929</v>
      </c>
      <c r="G47" s="125">
        <f t="shared" si="12"/>
        <v>1692.3560140000009</v>
      </c>
      <c r="H47" s="125">
        <f t="shared" si="13"/>
        <v>14.224035544949718</v>
      </c>
      <c r="I47" s="59"/>
      <c r="J47" s="43">
        <v>143725.71259099993</v>
      </c>
      <c r="K47" s="43">
        <v>165363.42013800002</v>
      </c>
      <c r="L47" s="57">
        <f t="shared" ref="L47:L75" si="15">K47/K$44*100</f>
        <v>12.062915447909072</v>
      </c>
      <c r="M47" s="173"/>
      <c r="N47" s="76"/>
      <c r="O47" s="76"/>
      <c r="P47" s="76"/>
      <c r="Q47" s="76"/>
      <c r="R47" s="76"/>
      <c r="V47" s="76"/>
      <c r="W47" s="76"/>
    </row>
    <row r="48" spans="1:23" x14ac:dyDescent="0.2">
      <c r="A48" s="69" t="s">
        <v>5</v>
      </c>
      <c r="B48" s="41" t="s">
        <v>140</v>
      </c>
      <c r="C48" s="43">
        <v>8524.9779510000008</v>
      </c>
      <c r="D48" s="43">
        <v>9370.6526329999961</v>
      </c>
      <c r="E48" s="43">
        <v>12047.616989</v>
      </c>
      <c r="F48" s="57">
        <f t="shared" si="14"/>
        <v>10.095119631272954</v>
      </c>
      <c r="G48" s="125">
        <f t="shared" si="12"/>
        <v>3522.6390379999993</v>
      </c>
      <c r="H48" s="125">
        <f t="shared" si="13"/>
        <v>41.321385911464851</v>
      </c>
      <c r="I48" s="59"/>
      <c r="J48" s="43">
        <v>88850.263837000006</v>
      </c>
      <c r="K48" s="43">
        <v>126259.62729799999</v>
      </c>
      <c r="L48" s="57">
        <f t="shared" si="15"/>
        <v>9.2103755915864234</v>
      </c>
      <c r="M48" s="174"/>
      <c r="N48" s="76"/>
      <c r="O48" s="76"/>
      <c r="P48" s="76"/>
      <c r="Q48" s="76"/>
      <c r="R48" s="76"/>
      <c r="V48" s="76"/>
      <c r="W48" s="76"/>
    </row>
    <row r="49" spans="1:23" x14ac:dyDescent="0.2">
      <c r="A49" s="69" t="s">
        <v>6</v>
      </c>
      <c r="B49" s="41" t="s">
        <v>149</v>
      </c>
      <c r="C49" s="43">
        <v>8090.3562040000006</v>
      </c>
      <c r="D49" s="43">
        <v>8789.3506110000017</v>
      </c>
      <c r="E49" s="43">
        <v>10675.343672999999</v>
      </c>
      <c r="F49" s="57">
        <f t="shared" si="14"/>
        <v>8.9452438255868767</v>
      </c>
      <c r="G49" s="125">
        <f t="shared" si="12"/>
        <v>2584.9874689999988</v>
      </c>
      <c r="H49" s="125">
        <f t="shared" si="13"/>
        <v>31.951466707015197</v>
      </c>
      <c r="I49" s="59"/>
      <c r="J49" s="43">
        <v>83795.449924999964</v>
      </c>
      <c r="K49" s="43">
        <v>109115.666721</v>
      </c>
      <c r="L49" s="57">
        <f t="shared" si="15"/>
        <v>7.9597595441555438</v>
      </c>
      <c r="M49" s="174"/>
      <c r="N49" s="76"/>
      <c r="O49" s="76"/>
      <c r="P49" s="76"/>
      <c r="Q49" s="76"/>
      <c r="R49" s="76"/>
      <c r="V49" s="76"/>
      <c r="W49" s="76"/>
    </row>
    <row r="50" spans="1:23" x14ac:dyDescent="0.2">
      <c r="A50" s="69" t="s">
        <v>7</v>
      </c>
      <c r="B50" s="41" t="s">
        <v>177</v>
      </c>
      <c r="C50" s="43">
        <v>7671.3078620000006</v>
      </c>
      <c r="D50" s="43">
        <v>8330.735134999999</v>
      </c>
      <c r="E50" s="43">
        <v>9592.4724199999964</v>
      </c>
      <c r="F50" s="57">
        <f t="shared" si="14"/>
        <v>8.0378681301043109</v>
      </c>
      <c r="G50" s="125">
        <f t="shared" si="12"/>
        <v>1921.1645579999958</v>
      </c>
      <c r="H50" s="125">
        <f t="shared" si="13"/>
        <v>25.043507476952247</v>
      </c>
      <c r="I50" s="59"/>
      <c r="J50" s="43">
        <v>93912.273620999986</v>
      </c>
      <c r="K50" s="43">
        <v>103071.75895700004</v>
      </c>
      <c r="L50" s="57">
        <f t="shared" si="15"/>
        <v>7.518869120679482</v>
      </c>
      <c r="M50" s="174"/>
      <c r="N50" s="76"/>
      <c r="O50" s="76"/>
      <c r="P50" s="76"/>
      <c r="Q50" s="76"/>
      <c r="R50" s="76"/>
      <c r="T50" s="174"/>
      <c r="V50" s="76"/>
      <c r="W50" s="76"/>
    </row>
    <row r="51" spans="1:23" x14ac:dyDescent="0.2">
      <c r="A51" s="69" t="s">
        <v>8</v>
      </c>
      <c r="B51" s="41" t="s">
        <v>142</v>
      </c>
      <c r="C51" s="43">
        <v>5786.6858549999988</v>
      </c>
      <c r="D51" s="43">
        <v>5276.6820239999997</v>
      </c>
      <c r="E51" s="43">
        <v>5352.4007379999975</v>
      </c>
      <c r="F51" s="57">
        <f t="shared" si="14"/>
        <v>4.4849637744923516</v>
      </c>
      <c r="G51" s="125">
        <f t="shared" si="12"/>
        <v>-434.28511700000126</v>
      </c>
      <c r="H51" s="125">
        <f t="shared" si="13"/>
        <v>-7.5049022511694892</v>
      </c>
      <c r="I51" s="59"/>
      <c r="J51" s="43">
        <v>70916.686423000021</v>
      </c>
      <c r="K51" s="43">
        <v>70142.031936999992</v>
      </c>
      <c r="L51" s="57">
        <f t="shared" si="15"/>
        <v>5.1167144456401665</v>
      </c>
      <c r="M51" s="174"/>
      <c r="N51" s="76"/>
      <c r="O51" s="76"/>
      <c r="P51" s="76"/>
      <c r="Q51" s="76"/>
      <c r="R51" s="76"/>
      <c r="V51" s="76"/>
      <c r="W51" s="76"/>
    </row>
    <row r="52" spans="1:23" x14ac:dyDescent="0.2">
      <c r="A52" s="69" t="s">
        <v>9</v>
      </c>
      <c r="B52" s="41" t="s">
        <v>146</v>
      </c>
      <c r="C52" s="43">
        <v>4446.7308329999987</v>
      </c>
      <c r="D52" s="43">
        <v>4638.1505310000002</v>
      </c>
      <c r="E52" s="43">
        <v>6136.2151549999962</v>
      </c>
      <c r="F52" s="57">
        <f t="shared" si="14"/>
        <v>5.1417492878064035</v>
      </c>
      <c r="G52" s="125">
        <f t="shared" si="12"/>
        <v>1689.4843219999975</v>
      </c>
      <c r="H52" s="125">
        <f t="shared" si="13"/>
        <v>37.993851785721475</v>
      </c>
      <c r="I52" s="59"/>
      <c r="J52" s="43">
        <v>60300.779168000023</v>
      </c>
      <c r="K52" s="43">
        <v>61882.21521300004</v>
      </c>
      <c r="L52" s="57">
        <f t="shared" si="15"/>
        <v>4.5141781006995094</v>
      </c>
      <c r="M52" s="174"/>
      <c r="N52" s="76"/>
      <c r="O52" s="76"/>
      <c r="P52" s="76"/>
      <c r="Q52" s="76"/>
      <c r="R52" s="76"/>
      <c r="V52" s="76"/>
      <c r="W52" s="76"/>
    </row>
    <row r="53" spans="1:23" x14ac:dyDescent="0.2">
      <c r="A53" s="69" t="s">
        <v>10</v>
      </c>
      <c r="B53" s="41" t="s">
        <v>143</v>
      </c>
      <c r="C53" s="43">
        <v>4419.8628629999976</v>
      </c>
      <c r="D53" s="43">
        <v>4070.4648700000002</v>
      </c>
      <c r="E53" s="43">
        <v>4953.0644369999973</v>
      </c>
      <c r="F53" s="57">
        <f t="shared" si="14"/>
        <v>4.1503459214027467</v>
      </c>
      <c r="G53" s="125">
        <f t="shared" si="12"/>
        <v>533.20157399999971</v>
      </c>
      <c r="H53" s="125">
        <f t="shared" si="13"/>
        <v>12.063758322992113</v>
      </c>
      <c r="I53" s="59"/>
      <c r="J53" s="43">
        <v>54457.388013999996</v>
      </c>
      <c r="K53" s="43">
        <v>55571.634145999989</v>
      </c>
      <c r="L53" s="57">
        <f t="shared" si="15"/>
        <v>4.0538344178289565</v>
      </c>
      <c r="M53" s="174"/>
      <c r="N53" s="76"/>
      <c r="O53" s="76"/>
      <c r="P53" s="76"/>
      <c r="Q53" s="76"/>
      <c r="R53" s="76"/>
      <c r="V53" s="76"/>
      <c r="W53" s="76"/>
    </row>
    <row r="54" spans="1:23" x14ac:dyDescent="0.2">
      <c r="A54" s="69" t="s">
        <v>11</v>
      </c>
      <c r="B54" s="41" t="s">
        <v>144</v>
      </c>
      <c r="C54" s="43">
        <v>5323.9746110000015</v>
      </c>
      <c r="D54" s="43">
        <v>4308.708697</v>
      </c>
      <c r="E54" s="43">
        <v>3929.5378879999994</v>
      </c>
      <c r="F54" s="57">
        <f t="shared" si="14"/>
        <v>3.2926972289374175</v>
      </c>
      <c r="G54" s="125">
        <f t="shared" si="12"/>
        <v>-1394.4367230000021</v>
      </c>
      <c r="H54" s="125">
        <f t="shared" si="13"/>
        <v>-26.191648625050174</v>
      </c>
      <c r="I54" s="59"/>
      <c r="J54" s="43">
        <v>55297.899973</v>
      </c>
      <c r="K54" s="43">
        <v>55388.502242000017</v>
      </c>
      <c r="L54" s="57">
        <f t="shared" si="15"/>
        <v>4.0404753286668997</v>
      </c>
      <c r="M54" s="174"/>
      <c r="N54" s="76"/>
      <c r="O54" s="76"/>
      <c r="P54" s="76"/>
      <c r="Q54" s="76"/>
      <c r="R54" s="76"/>
      <c r="V54" s="76"/>
      <c r="W54" s="76"/>
    </row>
    <row r="55" spans="1:23" x14ac:dyDescent="0.2">
      <c r="A55" s="69" t="s">
        <v>12</v>
      </c>
      <c r="B55" s="41" t="s">
        <v>157</v>
      </c>
      <c r="C55" s="43">
        <v>3619.3230680000006</v>
      </c>
      <c r="D55" s="43">
        <v>3046.6494769999995</v>
      </c>
      <c r="E55" s="43">
        <v>3311.1159520000006</v>
      </c>
      <c r="F55" s="57">
        <f t="shared" si="14"/>
        <v>2.7744998599287927</v>
      </c>
      <c r="G55" s="125">
        <f t="shared" si="12"/>
        <v>-308.20711600000004</v>
      </c>
      <c r="H55" s="125">
        <f t="shared" si="13"/>
        <v>-8.515601127873671</v>
      </c>
      <c r="I55" s="59"/>
      <c r="J55" s="43">
        <v>43657.564531999968</v>
      </c>
      <c r="K55" s="43">
        <v>37279.918486000002</v>
      </c>
      <c r="L55" s="57">
        <f t="shared" si="15"/>
        <v>2.7194920389664805</v>
      </c>
      <c r="M55" s="174"/>
      <c r="N55" s="76"/>
      <c r="O55" s="76"/>
      <c r="P55" s="76"/>
      <c r="Q55" s="76"/>
      <c r="R55" s="76"/>
      <c r="V55" s="76"/>
      <c r="W55" s="76"/>
    </row>
    <row r="56" spans="1:23" x14ac:dyDescent="0.2">
      <c r="A56" s="69" t="s">
        <v>13</v>
      </c>
      <c r="B56" s="41" t="s">
        <v>145</v>
      </c>
      <c r="C56" s="43">
        <v>2919.0033770000009</v>
      </c>
      <c r="D56" s="43">
        <v>2637.8040630000005</v>
      </c>
      <c r="E56" s="43">
        <v>2399.9117890000011</v>
      </c>
      <c r="F56" s="57">
        <f t="shared" si="14"/>
        <v>2.0109700230824052</v>
      </c>
      <c r="G56" s="125">
        <f t="shared" si="12"/>
        <v>-519.09158799999977</v>
      </c>
      <c r="H56" s="125">
        <f t="shared" si="13"/>
        <v>-17.783178741420127</v>
      </c>
      <c r="I56" s="59"/>
      <c r="J56" s="43">
        <v>34738.699872999969</v>
      </c>
      <c r="K56" s="43">
        <v>33526.069573000001</v>
      </c>
      <c r="L56" s="57">
        <f t="shared" si="15"/>
        <v>2.4456566163321694</v>
      </c>
      <c r="M56" s="174"/>
      <c r="N56" s="76"/>
      <c r="O56" s="76"/>
      <c r="P56" s="76"/>
      <c r="Q56" s="76"/>
      <c r="R56" s="76"/>
      <c r="V56" s="76"/>
      <c r="W56" s="76"/>
    </row>
    <row r="57" spans="1:23" x14ac:dyDescent="0.2">
      <c r="A57" s="69" t="s">
        <v>14</v>
      </c>
      <c r="B57" s="41" t="s">
        <v>148</v>
      </c>
      <c r="C57" s="43">
        <v>2592.2681449999986</v>
      </c>
      <c r="D57" s="43">
        <v>2848.3213459999988</v>
      </c>
      <c r="E57" s="43">
        <v>2878.5738969999989</v>
      </c>
      <c r="F57" s="57">
        <f t="shared" si="14"/>
        <v>2.412057744216737</v>
      </c>
      <c r="G57" s="125">
        <f t="shared" si="12"/>
        <v>286.30575200000021</v>
      </c>
      <c r="H57" s="125">
        <f t="shared" si="13"/>
        <v>11.044604029572733</v>
      </c>
      <c r="I57" s="59"/>
      <c r="J57" s="43">
        <v>29852.452821000003</v>
      </c>
      <c r="K57" s="43">
        <v>31364.315533999994</v>
      </c>
      <c r="L57" s="57">
        <f t="shared" si="15"/>
        <v>2.2879611830261148</v>
      </c>
      <c r="M57" s="174"/>
      <c r="N57" s="76"/>
      <c r="O57" s="76"/>
      <c r="P57" s="76"/>
      <c r="Q57" s="76"/>
      <c r="R57" s="76"/>
      <c r="V57" s="76"/>
      <c r="W57" s="76"/>
    </row>
    <row r="58" spans="1:23" x14ac:dyDescent="0.2">
      <c r="A58" s="69" t="s">
        <v>15</v>
      </c>
      <c r="B58" s="41" t="s">
        <v>147</v>
      </c>
      <c r="C58" s="43">
        <v>1955.3889590000008</v>
      </c>
      <c r="D58" s="43">
        <v>2377.2587049999997</v>
      </c>
      <c r="E58" s="43">
        <v>2450.667465999999</v>
      </c>
      <c r="F58" s="57">
        <f t="shared" si="14"/>
        <v>2.0534999799816869</v>
      </c>
      <c r="G58" s="125">
        <f t="shared" si="12"/>
        <v>495.27850699999817</v>
      </c>
      <c r="H58" s="125">
        <f t="shared" si="13"/>
        <v>25.328899640166064</v>
      </c>
      <c r="I58" s="59"/>
      <c r="J58" s="43">
        <v>27412.257964</v>
      </c>
      <c r="K58" s="43">
        <v>29249.096437000007</v>
      </c>
      <c r="L58" s="57">
        <f t="shared" si="15"/>
        <v>2.1336603763566599</v>
      </c>
      <c r="M58" s="174"/>
      <c r="N58" s="76"/>
      <c r="O58" s="76"/>
      <c r="P58" s="76"/>
      <c r="Q58" s="76"/>
      <c r="R58" s="76"/>
      <c r="V58" s="76"/>
      <c r="W58" s="76"/>
    </row>
    <row r="59" spans="1:23" x14ac:dyDescent="0.2">
      <c r="A59" s="69" t="s">
        <v>16</v>
      </c>
      <c r="B59" s="41" t="s">
        <v>153</v>
      </c>
      <c r="C59" s="43">
        <v>1876.2046630000002</v>
      </c>
      <c r="D59" s="43">
        <v>1356.7507179999991</v>
      </c>
      <c r="E59" s="43">
        <v>1550.483423000001</v>
      </c>
      <c r="F59" s="57">
        <f t="shared" si="14"/>
        <v>1.2992042871035696</v>
      </c>
      <c r="G59" s="125">
        <f t="shared" si="12"/>
        <v>-325.72123999999917</v>
      </c>
      <c r="H59" s="125">
        <f t="shared" si="13"/>
        <v>-17.360645478792264</v>
      </c>
      <c r="I59" s="59"/>
      <c r="J59" s="43">
        <v>25296.686874999985</v>
      </c>
      <c r="K59" s="43">
        <v>27662.220552999992</v>
      </c>
      <c r="L59" s="57">
        <f t="shared" si="15"/>
        <v>2.0179011014272747</v>
      </c>
      <c r="M59" s="174"/>
      <c r="N59" s="76"/>
      <c r="O59" s="76"/>
      <c r="P59" s="76"/>
      <c r="Q59" s="76"/>
      <c r="R59" s="76"/>
      <c r="V59" s="76"/>
      <c r="W59" s="76"/>
    </row>
    <row r="60" spans="1:23" x14ac:dyDescent="0.2">
      <c r="A60" s="69" t="s">
        <v>17</v>
      </c>
      <c r="B60" s="41" t="s">
        <v>141</v>
      </c>
      <c r="C60" s="43">
        <v>1579.2754649999999</v>
      </c>
      <c r="D60" s="43">
        <v>1203.5997080000004</v>
      </c>
      <c r="E60" s="43">
        <v>1131.31331</v>
      </c>
      <c r="F60" s="57">
        <f t="shared" si="14"/>
        <v>0.94796698926675882</v>
      </c>
      <c r="G60" s="125">
        <f t="shared" si="12"/>
        <v>-447.96215499999994</v>
      </c>
      <c r="H60" s="125">
        <f t="shared" si="13"/>
        <v>-28.365042383533769</v>
      </c>
      <c r="I60" s="59"/>
      <c r="J60" s="43">
        <v>15249.854363999999</v>
      </c>
      <c r="K60" s="43">
        <v>16663.188708000001</v>
      </c>
      <c r="L60" s="57">
        <f t="shared" si="15"/>
        <v>1.2155447456844568</v>
      </c>
      <c r="M60" s="174"/>
      <c r="N60" s="76"/>
      <c r="O60" s="76"/>
      <c r="P60" s="76"/>
      <c r="Q60" s="76"/>
      <c r="R60" s="76"/>
      <c r="V60" s="76"/>
      <c r="W60" s="76"/>
    </row>
    <row r="61" spans="1:23" x14ac:dyDescent="0.2">
      <c r="A61" s="69" t="s">
        <v>18</v>
      </c>
      <c r="B61" s="41" t="s">
        <v>159</v>
      </c>
      <c r="C61" s="43">
        <v>1224.3262610000006</v>
      </c>
      <c r="D61" s="43">
        <v>1434.0917140000006</v>
      </c>
      <c r="E61" s="43">
        <v>1543.4323389999997</v>
      </c>
      <c r="F61" s="57">
        <f t="shared" si="14"/>
        <v>1.2932959372136983</v>
      </c>
      <c r="G61" s="125">
        <f t="shared" si="12"/>
        <v>319.10607799999912</v>
      </c>
      <c r="H61" s="125">
        <f t="shared" si="13"/>
        <v>26.06381061689887</v>
      </c>
      <c r="I61" s="125"/>
      <c r="J61" s="43">
        <v>12462.707884999991</v>
      </c>
      <c r="K61" s="43">
        <v>16214.408501999998</v>
      </c>
      <c r="L61" s="57">
        <f t="shared" si="15"/>
        <v>1.1828071688058737</v>
      </c>
      <c r="M61" s="174"/>
      <c r="N61" s="76"/>
      <c r="O61" s="76"/>
      <c r="P61" s="76"/>
      <c r="Q61" s="76"/>
      <c r="R61" s="76"/>
      <c r="V61" s="76"/>
      <c r="W61" s="76"/>
    </row>
    <row r="62" spans="1:23" x14ac:dyDescent="0.2">
      <c r="A62" s="69" t="s">
        <v>19</v>
      </c>
      <c r="B62" s="41" t="s">
        <v>150</v>
      </c>
      <c r="C62" s="43">
        <v>716.90105100000017</v>
      </c>
      <c r="D62" s="43">
        <v>928.27351300000009</v>
      </c>
      <c r="E62" s="43">
        <v>892.97135500000002</v>
      </c>
      <c r="F62" s="57">
        <f t="shared" si="14"/>
        <v>0.74825192934467299</v>
      </c>
      <c r="G62" s="125">
        <f t="shared" si="12"/>
        <v>176.07030399999985</v>
      </c>
      <c r="H62" s="125">
        <f t="shared" si="13"/>
        <v>24.559917125857279</v>
      </c>
      <c r="I62" s="59"/>
      <c r="J62" s="43">
        <v>9672.4756159999961</v>
      </c>
      <c r="K62" s="43">
        <v>10330.827280000003</v>
      </c>
      <c r="L62" s="57">
        <f t="shared" si="15"/>
        <v>0.75361223105807795</v>
      </c>
      <c r="M62" s="174"/>
      <c r="N62" s="76"/>
      <c r="O62" s="76"/>
      <c r="P62" s="76"/>
      <c r="Q62" s="76"/>
      <c r="R62" s="76"/>
      <c r="V62" s="76"/>
      <c r="W62" s="76"/>
    </row>
    <row r="63" spans="1:23" x14ac:dyDescent="0.2">
      <c r="A63" s="69" t="s">
        <v>20</v>
      </c>
      <c r="B63" s="41" t="s">
        <v>163</v>
      </c>
      <c r="C63" s="43">
        <v>644.42576999999983</v>
      </c>
      <c r="D63" s="43">
        <v>842.70258300000035</v>
      </c>
      <c r="E63" s="43">
        <v>658.74766799999986</v>
      </c>
      <c r="F63" s="57">
        <f t="shared" si="14"/>
        <v>0.55198771021306059</v>
      </c>
      <c r="G63" s="125">
        <f t="shared" si="12"/>
        <v>14.321898000000033</v>
      </c>
      <c r="H63" s="125">
        <f t="shared" si="13"/>
        <v>2.2224278833542046</v>
      </c>
      <c r="I63" s="59"/>
      <c r="J63" s="43">
        <v>7163.315674000004</v>
      </c>
      <c r="K63" s="43">
        <v>9170.1470629999949</v>
      </c>
      <c r="L63" s="57">
        <f t="shared" si="15"/>
        <v>0.66894303814922607</v>
      </c>
      <c r="M63" s="174"/>
      <c r="N63" s="76"/>
      <c r="O63" s="76"/>
      <c r="P63" s="76"/>
      <c r="Q63" s="76"/>
      <c r="R63" s="76"/>
      <c r="V63" s="76"/>
      <c r="W63" s="76"/>
    </row>
    <row r="64" spans="1:23" x14ac:dyDescent="0.2">
      <c r="A64" s="69" t="s">
        <v>21</v>
      </c>
      <c r="B64" s="41" t="s">
        <v>151</v>
      </c>
      <c r="C64" s="43">
        <v>209.92447899999993</v>
      </c>
      <c r="D64" s="43">
        <v>1001.5831020000001</v>
      </c>
      <c r="E64" s="43">
        <v>442.5503470000001</v>
      </c>
      <c r="F64" s="57">
        <f t="shared" si="14"/>
        <v>0.37082841361121216</v>
      </c>
      <c r="G64" s="125">
        <f t="shared" si="12"/>
        <v>232.62586800000017</v>
      </c>
      <c r="H64" s="125">
        <f t="shared" si="13"/>
        <v>110.81407423666883</v>
      </c>
      <c r="I64" s="59"/>
      <c r="J64" s="43">
        <v>3063.5176909999996</v>
      </c>
      <c r="K64" s="43">
        <v>9146.2424720000017</v>
      </c>
      <c r="L64" s="57">
        <f t="shared" si="15"/>
        <v>0.66719924826020993</v>
      </c>
      <c r="M64" s="174"/>
      <c r="N64" s="76"/>
      <c r="O64" s="76"/>
      <c r="P64" s="76"/>
      <c r="Q64" s="76"/>
      <c r="R64" s="76"/>
      <c r="V64" s="76"/>
      <c r="W64" s="76"/>
    </row>
    <row r="65" spans="1:23" x14ac:dyDescent="0.2">
      <c r="A65" s="69" t="s">
        <v>22</v>
      </c>
      <c r="B65" s="41" t="s">
        <v>155</v>
      </c>
      <c r="C65" s="43">
        <v>782.51387500000021</v>
      </c>
      <c r="D65" s="43">
        <v>630.75172599999996</v>
      </c>
      <c r="E65" s="43">
        <v>721.59105299999965</v>
      </c>
      <c r="F65" s="57">
        <f t="shared" si="14"/>
        <v>0.60464638040388641</v>
      </c>
      <c r="G65" s="125">
        <f t="shared" si="12"/>
        <v>-60.922822000000565</v>
      </c>
      <c r="H65" s="125">
        <f t="shared" si="13"/>
        <v>-7.7855261032912102</v>
      </c>
      <c r="I65" s="59"/>
      <c r="J65" s="43">
        <v>8517.0449709999994</v>
      </c>
      <c r="K65" s="43">
        <v>8191.0041339999989</v>
      </c>
      <c r="L65" s="57">
        <f t="shared" si="15"/>
        <v>0.59751661050224014</v>
      </c>
      <c r="M65" s="174"/>
      <c r="N65" s="76"/>
      <c r="O65" s="76"/>
      <c r="P65" s="76"/>
      <c r="Q65" s="76"/>
      <c r="R65" s="76"/>
      <c r="V65" s="76"/>
      <c r="W65" s="76"/>
    </row>
    <row r="66" spans="1:23" x14ac:dyDescent="0.2">
      <c r="A66" s="69" t="s">
        <v>23</v>
      </c>
      <c r="B66" s="41" t="s">
        <v>166</v>
      </c>
      <c r="C66" s="43">
        <v>380.02454999999998</v>
      </c>
      <c r="D66" s="43">
        <v>637.59488699999997</v>
      </c>
      <c r="E66" s="43">
        <v>493.25340899999998</v>
      </c>
      <c r="F66" s="57">
        <f t="shared" si="14"/>
        <v>0.41331428256182651</v>
      </c>
      <c r="G66" s="125">
        <f t="shared" si="12"/>
        <v>113.228859</v>
      </c>
      <c r="H66" s="125">
        <f t="shared" si="13"/>
        <v>29.795143234825229</v>
      </c>
      <c r="I66" s="59"/>
      <c r="J66" s="43">
        <v>7509.7412789999962</v>
      </c>
      <c r="K66" s="43">
        <v>7564.3127509999986</v>
      </c>
      <c r="L66" s="57">
        <f t="shared" si="15"/>
        <v>0.55180078557098622</v>
      </c>
      <c r="M66" s="174"/>
      <c r="N66" s="76"/>
      <c r="O66" s="76"/>
      <c r="P66" s="76"/>
      <c r="Q66" s="76"/>
      <c r="R66" s="76"/>
      <c r="V66" s="76"/>
      <c r="W66" s="76"/>
    </row>
    <row r="67" spans="1:23" x14ac:dyDescent="0.2">
      <c r="A67" s="69" t="s">
        <v>24</v>
      </c>
      <c r="B67" s="41" t="s">
        <v>165</v>
      </c>
      <c r="C67" s="43">
        <v>1133.7783879999999</v>
      </c>
      <c r="D67" s="43">
        <v>201.02758</v>
      </c>
      <c r="E67" s="43">
        <v>453.51976599999995</v>
      </c>
      <c r="F67" s="57">
        <f t="shared" si="14"/>
        <v>0.38002007343835187</v>
      </c>
      <c r="G67" s="125">
        <f t="shared" si="12"/>
        <v>-680.25862200000006</v>
      </c>
      <c r="H67" s="125">
        <f t="shared" si="13"/>
        <v>-59.999258161904564</v>
      </c>
      <c r="I67" s="59"/>
      <c r="J67" s="43">
        <v>11394.063478000005</v>
      </c>
      <c r="K67" s="43">
        <v>7383.3458170000004</v>
      </c>
      <c r="L67" s="57">
        <f t="shared" si="15"/>
        <v>0.53859962643985815</v>
      </c>
      <c r="M67" s="174"/>
      <c r="N67" s="76"/>
      <c r="O67" s="76"/>
      <c r="P67" s="76"/>
      <c r="Q67" s="76"/>
      <c r="R67" s="76"/>
      <c r="V67" s="76"/>
      <c r="W67" s="76"/>
    </row>
    <row r="68" spans="1:23" x14ac:dyDescent="0.2">
      <c r="A68" s="69" t="s">
        <v>25</v>
      </c>
      <c r="B68" s="41" t="s">
        <v>175</v>
      </c>
      <c r="C68" s="43">
        <v>400.72631199999995</v>
      </c>
      <c r="D68" s="43">
        <v>396.01379800000001</v>
      </c>
      <c r="E68" s="43">
        <v>184.26207000000002</v>
      </c>
      <c r="F68" s="57">
        <f t="shared" si="14"/>
        <v>0.15439963287796976</v>
      </c>
      <c r="G68" s="125">
        <f t="shared" si="12"/>
        <v>-216.46424199999993</v>
      </c>
      <c r="H68" s="125">
        <f t="shared" si="13"/>
        <v>-54.01797574001079</v>
      </c>
      <c r="I68" s="59"/>
      <c r="J68" s="43">
        <v>2750.5651130000015</v>
      </c>
      <c r="K68" s="43">
        <v>5166.1299900000022</v>
      </c>
      <c r="L68" s="57">
        <f t="shared" si="15"/>
        <v>0.37685837176245451</v>
      </c>
      <c r="M68" s="174"/>
      <c r="N68" s="76"/>
      <c r="O68" s="76"/>
      <c r="P68" s="76"/>
      <c r="Q68" s="76"/>
      <c r="R68" s="76"/>
      <c r="V68" s="76"/>
      <c r="W68" s="76"/>
    </row>
    <row r="69" spans="1:23" x14ac:dyDescent="0.2">
      <c r="A69" s="69" t="s">
        <v>26</v>
      </c>
      <c r="B69" s="41" t="s">
        <v>167</v>
      </c>
      <c r="C69" s="43">
        <v>490.20167500000002</v>
      </c>
      <c r="D69" s="43">
        <v>454.9941</v>
      </c>
      <c r="E69" s="43">
        <v>514.21551199999999</v>
      </c>
      <c r="F69" s="57">
        <f t="shared" si="14"/>
        <v>0.43087916179904656</v>
      </c>
      <c r="G69" s="125">
        <f t="shared" si="12"/>
        <v>24.013836999999967</v>
      </c>
      <c r="H69" s="125">
        <f t="shared" si="13"/>
        <v>4.8987668187792233</v>
      </c>
      <c r="I69" s="59"/>
      <c r="J69" s="43">
        <v>4019.1183990000004</v>
      </c>
      <c r="K69" s="43">
        <v>5005.6447899999994</v>
      </c>
      <c r="L69" s="57">
        <f t="shared" si="15"/>
        <v>0.36515131226510472</v>
      </c>
      <c r="M69" s="174"/>
      <c r="N69" s="76"/>
      <c r="O69" s="76"/>
      <c r="P69" s="76"/>
      <c r="Q69" s="76"/>
      <c r="R69" s="76"/>
      <c r="V69" s="76"/>
      <c r="W69" s="76"/>
    </row>
    <row r="70" spans="1:23" x14ac:dyDescent="0.2">
      <c r="A70" s="69" t="s">
        <v>27</v>
      </c>
      <c r="B70" s="41" t="s">
        <v>160</v>
      </c>
      <c r="C70" s="43">
        <v>432.82609500000012</v>
      </c>
      <c r="D70" s="43">
        <v>309.45334000000003</v>
      </c>
      <c r="E70" s="43">
        <v>403.92262799999997</v>
      </c>
      <c r="F70" s="57">
        <f t="shared" si="14"/>
        <v>0.33846089688618358</v>
      </c>
      <c r="G70" s="125">
        <f t="shared" si="12"/>
        <v>-28.903467000000148</v>
      </c>
      <c r="H70" s="125">
        <f t="shared" si="13"/>
        <v>-6.677847600662834</v>
      </c>
      <c r="I70" s="59"/>
      <c r="J70" s="43">
        <v>4300.8448969999999</v>
      </c>
      <c r="K70" s="43">
        <v>4815.912593</v>
      </c>
      <c r="L70" s="57">
        <f t="shared" si="15"/>
        <v>0.35131074554093433</v>
      </c>
      <c r="M70" s="174"/>
      <c r="N70" s="76"/>
      <c r="O70" s="76"/>
      <c r="P70" s="76"/>
      <c r="Q70" s="76"/>
      <c r="R70" s="76"/>
      <c r="V70" s="76"/>
      <c r="W70" s="76"/>
    </row>
    <row r="71" spans="1:23" x14ac:dyDescent="0.2">
      <c r="A71" s="69" t="s">
        <v>28</v>
      </c>
      <c r="B71" s="41" t="s">
        <v>156</v>
      </c>
      <c r="C71" s="43">
        <v>436.27229199999982</v>
      </c>
      <c r="D71" s="43">
        <v>347.68577699999986</v>
      </c>
      <c r="E71" s="43">
        <v>313.28008499999993</v>
      </c>
      <c r="F71" s="57">
        <f t="shared" si="14"/>
        <v>0.26250833995286793</v>
      </c>
      <c r="G71" s="125">
        <f t="shared" si="12"/>
        <v>-122.99220699999989</v>
      </c>
      <c r="H71" s="125">
        <f t="shared" si="13"/>
        <v>-28.191615478527787</v>
      </c>
      <c r="I71" s="59"/>
      <c r="J71" s="43">
        <v>4167.8739429999987</v>
      </c>
      <c r="K71" s="43">
        <v>4446.897869999998</v>
      </c>
      <c r="L71" s="57">
        <f t="shared" si="15"/>
        <v>0.32439189372432448</v>
      </c>
      <c r="M71" s="174"/>
      <c r="N71" s="76"/>
      <c r="O71" s="76"/>
      <c r="P71" s="76"/>
      <c r="Q71" s="76"/>
      <c r="R71" s="76"/>
      <c r="V71" s="76"/>
      <c r="W71" s="76"/>
    </row>
    <row r="72" spans="1:23" x14ac:dyDescent="0.2">
      <c r="A72" s="69" t="s">
        <v>29</v>
      </c>
      <c r="B72" s="41" t="s">
        <v>176</v>
      </c>
      <c r="C72" s="43">
        <v>206.32177200000001</v>
      </c>
      <c r="D72" s="43">
        <v>460.55966599999988</v>
      </c>
      <c r="E72" s="43">
        <v>159.25878799999998</v>
      </c>
      <c r="F72" s="57">
        <f t="shared" si="14"/>
        <v>0.13344850841950495</v>
      </c>
      <c r="G72" s="125">
        <f t="shared" si="12"/>
        <v>-47.062984000000029</v>
      </c>
      <c r="H72" s="125">
        <f t="shared" si="13"/>
        <v>-22.810478770025313</v>
      </c>
      <c r="I72" s="59"/>
      <c r="J72" s="43">
        <v>1999.8187669999998</v>
      </c>
      <c r="K72" s="43">
        <v>4389.966155000001</v>
      </c>
      <c r="L72" s="57">
        <f t="shared" si="15"/>
        <v>0.32023884425439758</v>
      </c>
      <c r="M72" s="174"/>
      <c r="N72" s="76"/>
      <c r="O72" s="76"/>
      <c r="P72" s="76"/>
      <c r="Q72" s="76"/>
      <c r="R72" s="76"/>
      <c r="V72" s="76"/>
      <c r="W72" s="76"/>
    </row>
    <row r="73" spans="1:23" x14ac:dyDescent="0.2">
      <c r="A73" s="69" t="s">
        <v>30</v>
      </c>
      <c r="B73" s="41" t="s">
        <v>162</v>
      </c>
      <c r="C73" s="43">
        <v>316.41519900000003</v>
      </c>
      <c r="D73" s="43">
        <v>350.20180099999982</v>
      </c>
      <c r="E73" s="43">
        <v>142.038906</v>
      </c>
      <c r="F73" s="57">
        <f t="shared" si="14"/>
        <v>0.11901936703950222</v>
      </c>
      <c r="G73" s="125">
        <f t="shared" si="12"/>
        <v>-174.37629300000003</v>
      </c>
      <c r="H73" s="125">
        <f t="shared" si="13"/>
        <v>-55.109961073646154</v>
      </c>
      <c r="I73" s="59"/>
      <c r="J73" s="43">
        <v>3484.939237</v>
      </c>
      <c r="K73" s="43">
        <v>3979.4660249999984</v>
      </c>
      <c r="L73" s="57">
        <f t="shared" si="15"/>
        <v>0.29029371881242694</v>
      </c>
      <c r="M73" s="174"/>
      <c r="N73" s="76"/>
      <c r="O73" s="76"/>
      <c r="P73" s="76"/>
      <c r="Q73" s="76"/>
      <c r="R73" s="76"/>
      <c r="V73" s="76"/>
      <c r="W73" s="76"/>
    </row>
    <row r="74" spans="1:23" x14ac:dyDescent="0.2">
      <c r="A74" s="69" t="s">
        <v>31</v>
      </c>
      <c r="B74" s="41" t="s">
        <v>152</v>
      </c>
      <c r="C74" s="43">
        <v>291.70731499999982</v>
      </c>
      <c r="D74" s="43">
        <v>326.6982339999999</v>
      </c>
      <c r="E74" s="43">
        <v>402.43271400000003</v>
      </c>
      <c r="F74" s="57">
        <f t="shared" si="14"/>
        <v>0.33721244583698096</v>
      </c>
      <c r="G74" s="125">
        <f t="shared" si="12"/>
        <v>110.72539900000021</v>
      </c>
      <c r="H74" s="125">
        <f t="shared" si="13"/>
        <v>37.957703940334945</v>
      </c>
      <c r="I74" s="59"/>
      <c r="J74" s="43">
        <v>2802.8472360000005</v>
      </c>
      <c r="K74" s="43">
        <v>3597.9079729999994</v>
      </c>
      <c r="L74" s="57">
        <f t="shared" si="15"/>
        <v>0.26245985739432243</v>
      </c>
      <c r="M74" s="174"/>
      <c r="N74" s="76"/>
      <c r="O74" s="76"/>
      <c r="P74" s="76"/>
      <c r="Q74" s="76"/>
      <c r="R74" s="76"/>
      <c r="V74" s="76"/>
      <c r="W74" s="76"/>
    </row>
    <row r="75" spans="1:23" x14ac:dyDescent="0.2">
      <c r="A75" s="69" t="s">
        <v>32</v>
      </c>
      <c r="B75" s="41" t="s">
        <v>168</v>
      </c>
      <c r="C75" s="43">
        <v>56.961052000000002</v>
      </c>
      <c r="D75" s="43">
        <v>382.77064799999999</v>
      </c>
      <c r="E75" s="43">
        <v>160.64144300000001</v>
      </c>
      <c r="F75" s="57">
        <f t="shared" si="14"/>
        <v>0.13460708340130612</v>
      </c>
      <c r="G75" s="125">
        <f t="shared" si="12"/>
        <v>103.68039100000001</v>
      </c>
      <c r="H75" s="125">
        <f t="shared" si="13"/>
        <v>182.01979661471142</v>
      </c>
      <c r="I75" s="59"/>
      <c r="J75" s="43">
        <v>1232.6383700000004</v>
      </c>
      <c r="K75" s="43">
        <v>3419.2457219999992</v>
      </c>
      <c r="L75" s="57">
        <f t="shared" si="15"/>
        <v>0.249426820065102</v>
      </c>
      <c r="M75" s="174"/>
      <c r="N75" s="76"/>
      <c r="O75" s="76"/>
      <c r="P75" s="76"/>
      <c r="Q75" s="76"/>
      <c r="R75" s="76"/>
      <c r="V75" s="76"/>
      <c r="W75" s="76"/>
    </row>
    <row r="76" spans="1:23" x14ac:dyDescent="0.2">
      <c r="A76" s="35"/>
      <c r="B76" s="35" t="s">
        <v>107</v>
      </c>
      <c r="C76" s="65">
        <f>SUM(C46:C75)</f>
        <v>101575.91397699999</v>
      </c>
      <c r="D76" s="65">
        <f>SUM(D46:D75)</f>
        <v>106594.94468099998</v>
      </c>
      <c r="E76" s="65">
        <f>SUM(E46:E75)</f>
        <v>114847.23133699999</v>
      </c>
      <c r="F76" s="71">
        <f>E76/E$44*100</f>
        <v>96.234511831350105</v>
      </c>
      <c r="G76" s="71">
        <f t="shared" si="12"/>
        <v>13271.317360000001</v>
      </c>
      <c r="H76" s="71">
        <f>(G76/C76)*100</f>
        <v>13.065417617610656</v>
      </c>
      <c r="I76" s="66"/>
      <c r="J76" s="65">
        <f>SUM(J46:J75)</f>
        <v>1170132.2940119996</v>
      </c>
      <c r="K76" s="65">
        <f>SUM(K46:K75)</f>
        <v>1321812.4640180003</v>
      </c>
      <c r="L76" s="71">
        <f>K76/K$44*100</f>
        <v>96.423453132107767</v>
      </c>
      <c r="N76" s="165"/>
      <c r="O76" s="165"/>
      <c r="P76" s="165"/>
      <c r="Q76" s="165"/>
      <c r="R76" s="165"/>
      <c r="V76" s="76"/>
      <c r="W76" s="76"/>
    </row>
    <row r="77" spans="1:23" x14ac:dyDescent="0.2">
      <c r="A77" s="35"/>
      <c r="B77" s="35" t="s">
        <v>33</v>
      </c>
      <c r="C77" s="65">
        <f>C44-C76</f>
        <v>5054.6876199999824</v>
      </c>
      <c r="D77" s="65">
        <f t="shared" ref="D77:E77" si="16">D44-D76</f>
        <v>4664.5530000000144</v>
      </c>
      <c r="E77" s="65">
        <f t="shared" si="16"/>
        <v>4493.7713359999761</v>
      </c>
      <c r="F77" s="71">
        <f>E77/E$44*100</f>
        <v>3.7654881686499011</v>
      </c>
      <c r="G77" s="71">
        <f>E77-C77</f>
        <v>-560.91628400000627</v>
      </c>
      <c r="H77" s="71">
        <f>(G77/C77)*100</f>
        <v>-11.096952495751028</v>
      </c>
      <c r="I77" s="66"/>
      <c r="J77" s="65">
        <f>J44-J76</f>
        <v>40911.746637000469</v>
      </c>
      <c r="K77" s="65">
        <f>K44-K76</f>
        <v>49028.779560999712</v>
      </c>
      <c r="L77" s="71">
        <f>K77/K$44*100</f>
        <v>3.5765468678922363</v>
      </c>
      <c r="N77" s="76"/>
      <c r="O77" s="76"/>
      <c r="P77" s="76"/>
      <c r="Q77" s="76"/>
      <c r="R77" s="76"/>
    </row>
  </sheetData>
  <mergeCells count="6">
    <mergeCell ref="C3:E3"/>
    <mergeCell ref="G3:H3"/>
    <mergeCell ref="J3:L3"/>
    <mergeCell ref="C42:E42"/>
    <mergeCell ref="G42:H42"/>
    <mergeCell ref="J42:L42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49"/>
  <sheetViews>
    <sheetView view="pageBreakPreview" zoomScaleNormal="100" zoomScaleSheetLayoutView="100" workbookViewId="0">
      <pane xSplit="2" ySplit="4" topLeftCell="C23" activePane="bottomRight" state="frozen"/>
      <selection activeCell="N52" sqref="N52"/>
      <selection pane="topRight" activeCell="N52" sqref="N52"/>
      <selection pane="bottomLeft" activeCell="N52" sqref="N52"/>
      <selection pane="bottomRight" activeCell="J38" sqref="J38:K44"/>
    </sheetView>
  </sheetViews>
  <sheetFormatPr defaultColWidth="9.140625" defaultRowHeight="12.75" x14ac:dyDescent="0.2"/>
  <cols>
    <col min="1" max="1" width="1.42578125" style="21" customWidth="1"/>
    <col min="2" max="2" width="34.7109375" style="21" customWidth="1"/>
    <col min="3" max="4" width="8.7109375" style="21" customWidth="1"/>
    <col min="5" max="5" width="10.42578125" style="21" customWidth="1"/>
    <col min="6" max="6" width="9" style="21" customWidth="1"/>
    <col min="7" max="7" width="12.7109375" style="21" customWidth="1"/>
    <col min="8" max="8" width="8" style="21" customWidth="1"/>
    <col min="9" max="9" width="0.7109375" style="21" customWidth="1"/>
    <col min="10" max="10" width="9.85546875" style="21" customWidth="1"/>
    <col min="11" max="11" width="11.5703125" style="21" customWidth="1"/>
    <col min="12" max="12" width="9" style="21" customWidth="1"/>
    <col min="13" max="13" width="26.7109375" style="21" customWidth="1"/>
    <col min="14" max="14" width="14.5703125" style="21" customWidth="1"/>
    <col min="15" max="16" width="11.5703125" style="21" bestFit="1" customWidth="1"/>
    <col min="17" max="18" width="12.85546875" style="21" bestFit="1" customWidth="1"/>
    <col min="19" max="19" width="10.28515625" style="21" bestFit="1" customWidth="1"/>
    <col min="20" max="20" width="9.28515625" style="21" bestFit="1" customWidth="1"/>
    <col min="21" max="22" width="10.28515625" style="21" bestFit="1" customWidth="1"/>
    <col min="23" max="24" width="9.28515625" style="21" bestFit="1" customWidth="1"/>
    <col min="25" max="16384" width="9.140625" style="21"/>
  </cols>
  <sheetData>
    <row r="1" spans="1:20" x14ac:dyDescent="0.2">
      <c r="A1" s="100" t="s">
        <v>127</v>
      </c>
      <c r="B1" s="129"/>
      <c r="C1" s="130"/>
      <c r="D1" s="130"/>
      <c r="E1" s="130"/>
      <c r="F1" s="129"/>
      <c r="G1" s="129"/>
      <c r="H1" s="129"/>
      <c r="I1" s="129"/>
      <c r="J1" s="129"/>
      <c r="K1" s="130"/>
      <c r="L1" s="129"/>
    </row>
    <row r="2" spans="1:20" x14ac:dyDescent="0.2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20" s="22" customFormat="1" x14ac:dyDescent="0.2">
      <c r="A3" s="29"/>
      <c r="B3" s="30"/>
      <c r="C3" s="198" t="s">
        <v>121</v>
      </c>
      <c r="D3" s="198"/>
      <c r="E3" s="198"/>
      <c r="F3" s="13"/>
      <c r="G3" s="199" t="s">
        <v>0</v>
      </c>
      <c r="H3" s="199"/>
      <c r="I3" s="14"/>
      <c r="J3" s="198" t="s">
        <v>121</v>
      </c>
      <c r="K3" s="198"/>
      <c r="L3" s="198"/>
    </row>
    <row r="4" spans="1:20" s="22" customFormat="1" ht="24" x14ac:dyDescent="0.2">
      <c r="A4" s="29"/>
      <c r="B4" s="28" t="s">
        <v>131</v>
      </c>
      <c r="C4" s="17" t="s">
        <v>183</v>
      </c>
      <c r="D4" s="17" t="s">
        <v>179</v>
      </c>
      <c r="E4" s="17" t="s">
        <v>184</v>
      </c>
      <c r="F4" s="18" t="s">
        <v>116</v>
      </c>
      <c r="G4" s="19" t="s">
        <v>129</v>
      </c>
      <c r="H4" s="20" t="s">
        <v>2</v>
      </c>
      <c r="I4" s="20"/>
      <c r="J4" s="17" t="s">
        <v>185</v>
      </c>
      <c r="K4" s="17" t="s">
        <v>186</v>
      </c>
      <c r="L4" s="18" t="s">
        <v>116</v>
      </c>
    </row>
    <row r="5" spans="1:20" s="22" customFormat="1" ht="15" customHeight="1" x14ac:dyDescent="0.2">
      <c r="A5" s="93" t="s">
        <v>34</v>
      </c>
      <c r="B5" s="88"/>
      <c r="C5" s="88">
        <v>118446.90796000001</v>
      </c>
      <c r="D5" s="88">
        <v>126309.94093400001</v>
      </c>
      <c r="E5" s="88">
        <v>138517.22569500006</v>
      </c>
      <c r="F5" s="92">
        <v>100</v>
      </c>
      <c r="G5" s="91">
        <f>E5-C5</f>
        <v>20070.317735000048</v>
      </c>
      <c r="H5" s="92">
        <f>(G5/C5)*100</f>
        <v>16.944568736043216</v>
      </c>
      <c r="I5" s="89"/>
      <c r="J5" s="88">
        <v>1426198.704358001</v>
      </c>
      <c r="K5" s="88">
        <v>1507724.8614140011</v>
      </c>
      <c r="L5" s="92">
        <v>100</v>
      </c>
      <c r="M5" s="177"/>
      <c r="N5" s="98"/>
      <c r="O5" s="98"/>
      <c r="P5" s="98"/>
      <c r="Q5" s="98"/>
      <c r="R5" s="98"/>
    </row>
    <row r="6" spans="1:20" s="22" customFormat="1" ht="6" customHeight="1" x14ac:dyDescent="0.2">
      <c r="A6" s="131"/>
      <c r="B6" s="132"/>
      <c r="C6" s="121"/>
      <c r="D6" s="121"/>
      <c r="E6" s="121"/>
      <c r="F6" s="122"/>
      <c r="G6" s="123"/>
      <c r="H6" s="124"/>
      <c r="I6" s="124"/>
      <c r="J6" s="121"/>
      <c r="K6" s="121"/>
      <c r="L6" s="122"/>
    </row>
    <row r="7" spans="1:20" s="23" customFormat="1" ht="15" customHeight="1" x14ac:dyDescent="0.2">
      <c r="A7" s="36" t="s">
        <v>52</v>
      </c>
      <c r="B7" s="61"/>
      <c r="C7" s="61">
        <f>SUM(C8:C26)</f>
        <v>98878.386659000011</v>
      </c>
      <c r="D7" s="61">
        <f t="shared" ref="D7" si="0">SUM(D8:D26)</f>
        <v>107419.78690700002</v>
      </c>
      <c r="E7" s="61">
        <f>SUM(E8:E26)</f>
        <v>117205.82637100005</v>
      </c>
      <c r="F7" s="63">
        <f>E7/$E$5*100</f>
        <v>84.614621598814423</v>
      </c>
      <c r="G7" s="64">
        <f>E7-C7</f>
        <v>18327.439712000036</v>
      </c>
      <c r="H7" s="64">
        <f>(G7/C7)*100</f>
        <v>18.535334496511886</v>
      </c>
      <c r="I7" s="61"/>
      <c r="J7" s="61">
        <f t="shared" ref="J7" si="1">SUM(J8:J26)</f>
        <v>1216283.176476001</v>
      </c>
      <c r="K7" s="61">
        <f>SUM(K8:K26)</f>
        <v>1288802.697355001</v>
      </c>
      <c r="L7" s="62">
        <f>K7/$K$5*100</f>
        <v>85.479965896848924</v>
      </c>
      <c r="N7" s="76"/>
      <c r="O7" s="76"/>
      <c r="P7" s="76"/>
      <c r="Q7" s="76"/>
      <c r="R7" s="76"/>
    </row>
    <row r="8" spans="1:20" s="22" customFormat="1" ht="15" customHeight="1" x14ac:dyDescent="0.2">
      <c r="A8" s="131"/>
      <c r="B8" s="41" t="s">
        <v>57</v>
      </c>
      <c r="C8" s="43">
        <v>45969.209230999979</v>
      </c>
      <c r="D8" s="43">
        <v>51123.176179999995</v>
      </c>
      <c r="E8" s="43">
        <v>58750.259470000034</v>
      </c>
      <c r="F8" s="57">
        <f>E8/$E$7*100</f>
        <v>50.125715836031567</v>
      </c>
      <c r="G8" s="58">
        <f>E8-C8</f>
        <v>12781.050239000055</v>
      </c>
      <c r="H8" s="59">
        <f>(G8/C8)*100</f>
        <v>27.803502502672973</v>
      </c>
      <c r="I8" s="59"/>
      <c r="J8" s="43">
        <v>575455.29072600079</v>
      </c>
      <c r="K8" s="43">
        <v>601183.16515400063</v>
      </c>
      <c r="L8" s="57">
        <f>K8/$K$7*100</f>
        <v>46.646640823130163</v>
      </c>
      <c r="M8" s="147"/>
      <c r="N8" s="147"/>
      <c r="O8" s="147"/>
      <c r="P8" s="147"/>
      <c r="Q8" s="147"/>
      <c r="R8" s="147"/>
      <c r="S8" s="150"/>
      <c r="T8" s="149"/>
    </row>
    <row r="9" spans="1:20" s="22" customFormat="1" ht="15" customHeight="1" x14ac:dyDescent="0.2">
      <c r="A9" s="131"/>
      <c r="B9" s="41" t="s">
        <v>58</v>
      </c>
      <c r="C9" s="43">
        <v>9056.045042000007</v>
      </c>
      <c r="D9" s="43">
        <v>8879.5509779999975</v>
      </c>
      <c r="E9" s="43">
        <v>9819.5048029999998</v>
      </c>
      <c r="F9" s="57">
        <f t="shared" ref="F9:F25" si="2">E9/$E$7*100</f>
        <v>8.3780005713347503</v>
      </c>
      <c r="G9" s="58">
        <f t="shared" ref="G9:G25" si="3">E9-C9</f>
        <v>763.4597609999928</v>
      </c>
      <c r="H9" s="59">
        <f t="shared" ref="H9:H25" si="4">(G9/C9)*100</f>
        <v>8.4303882926733369</v>
      </c>
      <c r="I9" s="59"/>
      <c r="J9" s="43">
        <v>143493.74288299994</v>
      </c>
      <c r="K9" s="43">
        <v>127372.66573499996</v>
      </c>
      <c r="L9" s="57">
        <f t="shared" ref="L9:L25" si="5">K9/$K$7*100</f>
        <v>9.8830229015198228</v>
      </c>
      <c r="M9" s="147"/>
      <c r="N9" s="147"/>
      <c r="O9" s="147"/>
      <c r="P9" s="147"/>
      <c r="Q9" s="147"/>
      <c r="R9" s="147"/>
      <c r="S9" s="150"/>
      <c r="T9" s="149"/>
    </row>
    <row r="10" spans="1:20" s="22" customFormat="1" ht="15" customHeight="1" x14ac:dyDescent="0.2">
      <c r="A10" s="131"/>
      <c r="B10" s="41" t="s">
        <v>169</v>
      </c>
      <c r="C10" s="43">
        <v>5945.5747079999992</v>
      </c>
      <c r="D10" s="43">
        <v>6134.394489000003</v>
      </c>
      <c r="E10" s="43">
        <v>6081.5297119999987</v>
      </c>
      <c r="F10" s="57">
        <f t="shared" si="2"/>
        <v>5.1887605764151123</v>
      </c>
      <c r="G10" s="58">
        <f t="shared" si="3"/>
        <v>135.95500399999946</v>
      </c>
      <c r="H10" s="59">
        <f t="shared" si="4"/>
        <v>2.2866587449833364</v>
      </c>
      <c r="I10" s="59"/>
      <c r="J10" s="43">
        <v>71454.074817999994</v>
      </c>
      <c r="K10" s="43">
        <v>73574.114319999979</v>
      </c>
      <c r="L10" s="57">
        <f t="shared" si="5"/>
        <v>5.7087182135012222</v>
      </c>
      <c r="M10" s="147"/>
      <c r="N10" s="147"/>
      <c r="O10" s="147"/>
      <c r="P10" s="147"/>
      <c r="Q10" s="147"/>
      <c r="R10" s="147"/>
      <c r="S10" s="150"/>
      <c r="T10" s="149"/>
    </row>
    <row r="11" spans="1:20" s="22" customFormat="1" ht="15" customHeight="1" x14ac:dyDescent="0.2">
      <c r="A11" s="131"/>
      <c r="B11" s="41" t="s">
        <v>170</v>
      </c>
      <c r="C11" s="43">
        <v>5596.5086800000026</v>
      </c>
      <c r="D11" s="43">
        <v>6209.5375770000037</v>
      </c>
      <c r="E11" s="43">
        <v>6509.1803710000067</v>
      </c>
      <c r="F11" s="57">
        <f t="shared" si="2"/>
        <v>5.5536320783200903</v>
      </c>
      <c r="G11" s="58">
        <f t="shared" si="3"/>
        <v>912.6716910000041</v>
      </c>
      <c r="H11" s="59">
        <f t="shared" si="4"/>
        <v>16.307875913095227</v>
      </c>
      <c r="I11" s="59"/>
      <c r="J11" s="43">
        <v>57250.275552999992</v>
      </c>
      <c r="K11" s="43">
        <v>69042.804701000001</v>
      </c>
      <c r="L11" s="57">
        <f t="shared" si="5"/>
        <v>5.3571275760592352</v>
      </c>
      <c r="M11" s="147"/>
      <c r="N11" s="147"/>
      <c r="O11" s="147"/>
      <c r="P11" s="147"/>
      <c r="Q11" s="147"/>
      <c r="R11" s="147"/>
      <c r="S11" s="150"/>
      <c r="T11" s="149"/>
    </row>
    <row r="12" spans="1:20" s="22" customFormat="1" ht="15" customHeight="1" x14ac:dyDescent="0.2">
      <c r="A12" s="131"/>
      <c r="B12" s="41" t="s">
        <v>60</v>
      </c>
      <c r="C12" s="43">
        <v>4630.8202580000025</v>
      </c>
      <c r="D12" s="43">
        <v>4656.4016240000001</v>
      </c>
      <c r="E12" s="43">
        <v>5799.8959089999998</v>
      </c>
      <c r="F12" s="57">
        <f t="shared" si="2"/>
        <v>4.9484706422709497</v>
      </c>
      <c r="G12" s="58">
        <f t="shared" si="3"/>
        <v>1169.0756509999974</v>
      </c>
      <c r="H12" s="59">
        <f t="shared" si="4"/>
        <v>25.245541521080494</v>
      </c>
      <c r="I12" s="59"/>
      <c r="J12" s="43">
        <v>56322.657883000065</v>
      </c>
      <c r="K12" s="43">
        <v>61547.645038999981</v>
      </c>
      <c r="L12" s="57">
        <f t="shared" si="5"/>
        <v>4.7755676772956557</v>
      </c>
      <c r="M12" s="147"/>
      <c r="N12" s="147"/>
      <c r="O12" s="147"/>
      <c r="P12" s="147"/>
      <c r="Q12" s="147"/>
      <c r="R12" s="147"/>
      <c r="S12" s="150"/>
      <c r="T12" s="149"/>
    </row>
    <row r="13" spans="1:20" s="22" customFormat="1" ht="15" customHeight="1" x14ac:dyDescent="0.2">
      <c r="A13" s="131"/>
      <c r="B13" s="41" t="s">
        <v>62</v>
      </c>
      <c r="C13" s="43">
        <v>4868.2822760000035</v>
      </c>
      <c r="D13" s="43">
        <v>4592.1241780000018</v>
      </c>
      <c r="E13" s="43">
        <v>5081.1304330000003</v>
      </c>
      <c r="F13" s="57">
        <f t="shared" si="2"/>
        <v>4.3352200059716584</v>
      </c>
      <c r="G13" s="58">
        <f t="shared" si="3"/>
        <v>212.84815699999672</v>
      </c>
      <c r="H13" s="59">
        <f t="shared" si="4"/>
        <v>4.3721408277681508</v>
      </c>
      <c r="I13" s="59"/>
      <c r="J13" s="43">
        <v>54574.838460000057</v>
      </c>
      <c r="K13" s="43">
        <v>59165.648388000016</v>
      </c>
      <c r="L13" s="57">
        <f t="shared" si="5"/>
        <v>4.5907452327206624</v>
      </c>
      <c r="M13" s="147"/>
      <c r="N13" s="147"/>
      <c r="O13" s="147"/>
      <c r="P13" s="147"/>
      <c r="Q13" s="147"/>
      <c r="R13" s="147"/>
      <c r="S13" s="150"/>
      <c r="T13" s="149"/>
    </row>
    <row r="14" spans="1:20" s="22" customFormat="1" ht="15" customHeight="1" x14ac:dyDescent="0.2">
      <c r="A14" s="131"/>
      <c r="B14" s="41" t="s">
        <v>61</v>
      </c>
      <c r="C14" s="43">
        <v>2818.6619639999985</v>
      </c>
      <c r="D14" s="43">
        <v>3049.9897459999997</v>
      </c>
      <c r="E14" s="43">
        <v>3309.9054049999968</v>
      </c>
      <c r="F14" s="57">
        <f t="shared" si="2"/>
        <v>2.8240109792178036</v>
      </c>
      <c r="G14" s="58">
        <f t="shared" si="3"/>
        <v>491.24344099999826</v>
      </c>
      <c r="H14" s="59">
        <f t="shared" si="4"/>
        <v>17.42824954798299</v>
      </c>
      <c r="I14" s="59"/>
      <c r="J14" s="43">
        <v>30303.761820000018</v>
      </c>
      <c r="K14" s="43">
        <v>35365.687137000052</v>
      </c>
      <c r="L14" s="57">
        <f t="shared" si="5"/>
        <v>2.7440730229367731</v>
      </c>
      <c r="M14" s="147"/>
      <c r="N14" s="147"/>
      <c r="O14" s="147"/>
      <c r="P14" s="147"/>
      <c r="Q14" s="147"/>
      <c r="R14" s="147"/>
      <c r="S14" s="150"/>
      <c r="T14" s="149"/>
    </row>
    <row r="15" spans="1:20" s="22" customFormat="1" ht="15" customHeight="1" x14ac:dyDescent="0.2">
      <c r="A15" s="131"/>
      <c r="B15" s="41" t="s">
        <v>68</v>
      </c>
      <c r="C15" s="43">
        <v>2529.0272220000015</v>
      </c>
      <c r="D15" s="43">
        <v>2757.5204249999992</v>
      </c>
      <c r="E15" s="43">
        <v>3021.6080929999998</v>
      </c>
      <c r="F15" s="57">
        <f t="shared" si="2"/>
        <v>2.5780357398236213</v>
      </c>
      <c r="G15" s="58">
        <f t="shared" si="3"/>
        <v>492.5808709999983</v>
      </c>
      <c r="H15" s="59">
        <f t="shared" si="4"/>
        <v>19.477088530919655</v>
      </c>
      <c r="I15" s="59"/>
      <c r="J15" s="43">
        <v>31211.657262000008</v>
      </c>
      <c r="K15" s="43">
        <v>35110.573280000019</v>
      </c>
      <c r="L15" s="57">
        <f t="shared" si="5"/>
        <v>2.7242783827235275</v>
      </c>
      <c r="M15" s="147"/>
      <c r="N15" s="147"/>
      <c r="O15" s="147"/>
      <c r="P15" s="147"/>
      <c r="Q15" s="147"/>
      <c r="R15" s="147"/>
      <c r="S15" s="150"/>
      <c r="T15" s="149"/>
    </row>
    <row r="16" spans="1:20" s="22" customFormat="1" ht="15" customHeight="1" x14ac:dyDescent="0.2">
      <c r="A16" s="133"/>
      <c r="B16" s="41" t="s">
        <v>171</v>
      </c>
      <c r="C16" s="43">
        <v>2770.7537459999985</v>
      </c>
      <c r="D16" s="43">
        <v>2225.543651</v>
      </c>
      <c r="E16" s="43">
        <v>2146.1768949999996</v>
      </c>
      <c r="F16" s="57">
        <f t="shared" si="2"/>
        <v>1.8311179242971689</v>
      </c>
      <c r="G16" s="58">
        <f t="shared" si="3"/>
        <v>-624.5768509999989</v>
      </c>
      <c r="H16" s="59">
        <f t="shared" si="4"/>
        <v>-22.541766907350389</v>
      </c>
      <c r="I16" s="59"/>
      <c r="J16" s="43">
        <v>30477.653202999991</v>
      </c>
      <c r="K16" s="43">
        <v>32429.884008999972</v>
      </c>
      <c r="L16" s="57">
        <f t="shared" si="5"/>
        <v>2.5162799608935913</v>
      </c>
      <c r="M16" s="147"/>
      <c r="N16" s="147"/>
      <c r="O16" s="147"/>
      <c r="P16" s="147"/>
      <c r="Q16" s="147"/>
      <c r="R16" s="147"/>
      <c r="S16" s="150"/>
      <c r="T16" s="149"/>
    </row>
    <row r="17" spans="1:21" s="22" customFormat="1" ht="15" customHeight="1" x14ac:dyDescent="0.2">
      <c r="A17" s="133"/>
      <c r="B17" s="41" t="s">
        <v>66</v>
      </c>
      <c r="C17" s="43">
        <v>1921.2586160000005</v>
      </c>
      <c r="D17" s="43">
        <v>2316.2613070000016</v>
      </c>
      <c r="E17" s="43">
        <v>2494.4615569999992</v>
      </c>
      <c r="F17" s="57">
        <f t="shared" si="2"/>
        <v>2.1282743650508467</v>
      </c>
      <c r="G17" s="58">
        <f t="shared" si="3"/>
        <v>573.20294099999865</v>
      </c>
      <c r="H17" s="59">
        <f t="shared" si="4"/>
        <v>29.8347622868903</v>
      </c>
      <c r="I17" s="59"/>
      <c r="J17" s="43">
        <v>21336.573406999996</v>
      </c>
      <c r="K17" s="43">
        <v>26158.970039999993</v>
      </c>
      <c r="L17" s="57">
        <f t="shared" si="5"/>
        <v>2.0297109940633917</v>
      </c>
      <c r="M17" s="147"/>
      <c r="N17" s="147"/>
      <c r="O17" s="147"/>
      <c r="P17" s="147"/>
      <c r="Q17" s="147"/>
      <c r="R17" s="147"/>
      <c r="S17" s="150"/>
      <c r="T17" s="149"/>
    </row>
    <row r="18" spans="1:21" s="22" customFormat="1" ht="15" customHeight="1" x14ac:dyDescent="0.2">
      <c r="A18" s="131"/>
      <c r="B18" s="41" t="s">
        <v>59</v>
      </c>
      <c r="C18" s="43">
        <v>1406.8937340000002</v>
      </c>
      <c r="D18" s="43">
        <v>1557.8634290000005</v>
      </c>
      <c r="E18" s="43">
        <v>1448.6137380000005</v>
      </c>
      <c r="F18" s="57">
        <f t="shared" si="2"/>
        <v>1.2359571045679922</v>
      </c>
      <c r="G18" s="58">
        <f t="shared" si="3"/>
        <v>41.720004000000245</v>
      </c>
      <c r="H18" s="59">
        <f t="shared" si="4"/>
        <v>2.9653983802589199</v>
      </c>
      <c r="I18" s="59"/>
      <c r="J18" s="43">
        <v>17500.085162000007</v>
      </c>
      <c r="K18" s="43">
        <v>18595.434043000005</v>
      </c>
      <c r="L18" s="57">
        <f t="shared" si="5"/>
        <v>1.4428456800380118</v>
      </c>
      <c r="M18" s="147"/>
      <c r="N18" s="147"/>
      <c r="O18" s="147"/>
      <c r="P18" s="147"/>
      <c r="Q18" s="147"/>
      <c r="R18" s="147"/>
      <c r="S18" s="150"/>
      <c r="T18" s="149"/>
    </row>
    <row r="19" spans="1:21" s="22" customFormat="1" ht="15" customHeight="1" x14ac:dyDescent="0.2">
      <c r="A19" s="131"/>
      <c r="B19" s="41" t="s">
        <v>64</v>
      </c>
      <c r="C19" s="43">
        <v>1358.0644259999997</v>
      </c>
      <c r="D19" s="43">
        <v>1523.3413819999994</v>
      </c>
      <c r="E19" s="43">
        <v>1359.7191739999996</v>
      </c>
      <c r="F19" s="57">
        <f t="shared" si="2"/>
        <v>1.1601122709514309</v>
      </c>
      <c r="G19" s="58">
        <f t="shared" si="3"/>
        <v>1.6547479999999268</v>
      </c>
      <c r="H19" s="59">
        <f t="shared" si="4"/>
        <v>0.12184606034293746</v>
      </c>
      <c r="I19" s="59"/>
      <c r="J19" s="43">
        <v>16040.733890999994</v>
      </c>
      <c r="K19" s="43">
        <v>17270.329900000001</v>
      </c>
      <c r="L19" s="57">
        <f t="shared" si="5"/>
        <v>1.3400290002064517</v>
      </c>
      <c r="M19" s="147"/>
      <c r="N19" s="147"/>
      <c r="O19" s="147"/>
      <c r="P19" s="147"/>
      <c r="Q19" s="147"/>
      <c r="R19" s="147"/>
      <c r="S19" s="150"/>
      <c r="T19" s="149"/>
    </row>
    <row r="20" spans="1:21" s="22" customFormat="1" ht="15" customHeight="1" x14ac:dyDescent="0.2">
      <c r="A20" s="131"/>
      <c r="B20" s="41" t="s">
        <v>172</v>
      </c>
      <c r="C20" s="43">
        <v>1369.4412820000009</v>
      </c>
      <c r="D20" s="43">
        <v>1370.6492020000003</v>
      </c>
      <c r="E20" s="43">
        <v>1372.036130999998</v>
      </c>
      <c r="F20" s="57">
        <f t="shared" si="2"/>
        <v>1.1706210975015809</v>
      </c>
      <c r="G20" s="58">
        <f t="shared" si="3"/>
        <v>2.5948489999971116</v>
      </c>
      <c r="H20" s="59">
        <f t="shared" si="4"/>
        <v>0.18948231180875924</v>
      </c>
      <c r="I20" s="59"/>
      <c r="J20" s="43">
        <v>16018.573455999978</v>
      </c>
      <c r="K20" s="43">
        <v>17227.986280999998</v>
      </c>
      <c r="L20" s="57">
        <f t="shared" si="5"/>
        <v>1.3367434997115424</v>
      </c>
      <c r="M20" s="147"/>
      <c r="N20" s="147"/>
      <c r="O20" s="147"/>
      <c r="P20" s="147"/>
      <c r="Q20" s="147"/>
      <c r="R20" s="147"/>
      <c r="S20" s="150"/>
      <c r="T20" s="149"/>
    </row>
    <row r="21" spans="1:21" s="22" customFormat="1" ht="15" customHeight="1" x14ac:dyDescent="0.2">
      <c r="A21" s="131"/>
      <c r="B21" s="41" t="s">
        <v>69</v>
      </c>
      <c r="C21" s="43">
        <v>1364.569889000001</v>
      </c>
      <c r="D21" s="43">
        <v>1286.851324</v>
      </c>
      <c r="E21" s="43">
        <v>1388.1224279999994</v>
      </c>
      <c r="F21" s="57">
        <f t="shared" si="2"/>
        <v>1.1843459245840522</v>
      </c>
      <c r="G21" s="58">
        <f t="shared" si="3"/>
        <v>23.552538999998433</v>
      </c>
      <c r="H21" s="59">
        <f t="shared" si="4"/>
        <v>1.7260045960165851</v>
      </c>
      <c r="I21" s="59"/>
      <c r="J21" s="43">
        <v>14866.16605</v>
      </c>
      <c r="K21" s="43">
        <v>15580.977171000011</v>
      </c>
      <c r="L21" s="57">
        <f t="shared" si="5"/>
        <v>1.2089497642250999</v>
      </c>
      <c r="M21" s="147"/>
      <c r="N21" s="147"/>
      <c r="O21" s="147"/>
      <c r="P21" s="147"/>
      <c r="Q21" s="147"/>
      <c r="R21" s="147"/>
      <c r="S21" s="150"/>
      <c r="T21" s="149"/>
    </row>
    <row r="22" spans="1:21" s="22" customFormat="1" ht="15" customHeight="1" x14ac:dyDescent="0.2">
      <c r="A22" s="131"/>
      <c r="B22" s="41" t="s">
        <v>65</v>
      </c>
      <c r="C22" s="43">
        <v>1232.4302730000002</v>
      </c>
      <c r="D22" s="43">
        <v>1205.0575610000003</v>
      </c>
      <c r="E22" s="43">
        <v>1232.1935809999998</v>
      </c>
      <c r="F22" s="57">
        <f t="shared" si="2"/>
        <v>1.0513074470373587</v>
      </c>
      <c r="G22" s="58">
        <f t="shared" si="3"/>
        <v>-0.23669200000040291</v>
      </c>
      <c r="H22" s="59">
        <f t="shared" si="4"/>
        <v>-1.9205305580837748E-2</v>
      </c>
      <c r="I22" s="59"/>
      <c r="J22" s="43">
        <v>11594.471517999991</v>
      </c>
      <c r="K22" s="43">
        <v>13911.288571999998</v>
      </c>
      <c r="L22" s="57">
        <f t="shared" si="5"/>
        <v>1.079396295534609</v>
      </c>
      <c r="M22" s="147"/>
      <c r="N22" s="182"/>
      <c r="O22" s="182"/>
      <c r="P22" s="182"/>
      <c r="Q22" s="182"/>
      <c r="R22" s="182"/>
      <c r="S22" s="150"/>
      <c r="T22" s="149"/>
    </row>
    <row r="23" spans="1:21" s="22" customFormat="1" ht="15" customHeight="1" x14ac:dyDescent="0.2">
      <c r="A23" s="131"/>
      <c r="B23" s="41" t="s">
        <v>67</v>
      </c>
      <c r="C23" s="43">
        <v>1104.8829539999997</v>
      </c>
      <c r="D23" s="43">
        <v>1039.8261149999998</v>
      </c>
      <c r="E23" s="43">
        <v>1026.2216219999998</v>
      </c>
      <c r="F23" s="57">
        <f t="shared" si="2"/>
        <v>0.87557219105441619</v>
      </c>
      <c r="G23" s="58">
        <f t="shared" si="3"/>
        <v>-78.661331999999902</v>
      </c>
      <c r="H23" s="59">
        <f t="shared" si="4"/>
        <v>-7.1194266972101312</v>
      </c>
      <c r="I23" s="59"/>
      <c r="J23" s="43">
        <v>12469.122545999999</v>
      </c>
      <c r="K23" s="43">
        <v>12465.249911000001</v>
      </c>
      <c r="L23" s="57">
        <f t="shared" si="5"/>
        <v>0.96719613766966273</v>
      </c>
      <c r="M23" s="147"/>
      <c r="N23" s="183"/>
      <c r="O23" s="183"/>
      <c r="P23" s="183"/>
      <c r="Q23" s="183"/>
      <c r="R23" s="183"/>
      <c r="S23" s="150"/>
      <c r="T23" s="149"/>
    </row>
    <row r="24" spans="1:21" s="22" customFormat="1" ht="15" customHeight="1" x14ac:dyDescent="0.2">
      <c r="A24" s="131"/>
      <c r="B24" s="41" t="s">
        <v>70</v>
      </c>
      <c r="C24" s="43">
        <v>664.769541</v>
      </c>
      <c r="D24" s="43">
        <v>939.5808370000002</v>
      </c>
      <c r="E24" s="43">
        <v>819.76737600000001</v>
      </c>
      <c r="F24" s="57">
        <f t="shared" si="2"/>
        <v>0.69942544784858329</v>
      </c>
      <c r="G24" s="58">
        <f t="shared" si="3"/>
        <v>154.99783500000001</v>
      </c>
      <c r="H24" s="59">
        <f t="shared" si="4"/>
        <v>23.31602539533321</v>
      </c>
      <c r="I24" s="59"/>
      <c r="J24" s="43">
        <v>7707.5725589999975</v>
      </c>
      <c r="K24" s="43">
        <v>9235.9927360000038</v>
      </c>
      <c r="L24" s="57">
        <f t="shared" si="5"/>
        <v>0.71663356656181387</v>
      </c>
      <c r="M24" s="147"/>
      <c r="N24" s="183"/>
      <c r="O24" s="183"/>
      <c r="P24" s="183"/>
      <c r="Q24" s="183"/>
      <c r="R24" s="183"/>
      <c r="S24" s="150"/>
      <c r="T24" s="149"/>
    </row>
    <row r="25" spans="1:21" s="22" customFormat="1" ht="15" customHeight="1" x14ac:dyDescent="0.2">
      <c r="A25" s="131"/>
      <c r="B25" s="41" t="s">
        <v>71</v>
      </c>
      <c r="C25" s="43">
        <v>288.00064699999979</v>
      </c>
      <c r="D25" s="43">
        <v>255.792427</v>
      </c>
      <c r="E25" s="43">
        <v>279.00620900000018</v>
      </c>
      <c r="F25" s="57">
        <f t="shared" si="2"/>
        <v>0.23804807119130897</v>
      </c>
      <c r="G25" s="58">
        <f t="shared" si="3"/>
        <v>-8.9944379999996045</v>
      </c>
      <c r="H25" s="59">
        <f t="shared" si="4"/>
        <v>-3.1230617339549278</v>
      </c>
      <c r="I25" s="59"/>
      <c r="J25" s="43">
        <v>3104.9145440000002</v>
      </c>
      <c r="K25" s="43">
        <v>3014.3083509999956</v>
      </c>
      <c r="L25" s="57">
        <f t="shared" si="5"/>
        <v>0.23388439186123955</v>
      </c>
      <c r="M25" s="147"/>
      <c r="N25" s="183"/>
      <c r="O25" s="183"/>
      <c r="P25" s="183"/>
      <c r="Q25" s="183"/>
      <c r="R25" s="183"/>
      <c r="S25" s="150"/>
      <c r="T25" s="149"/>
    </row>
    <row r="26" spans="1:21" s="79" customFormat="1" ht="15" customHeight="1" x14ac:dyDescent="0.2">
      <c r="A26" s="131"/>
      <c r="B26" s="41" t="s">
        <v>63</v>
      </c>
      <c r="C26" s="43">
        <v>3983.1921700000025</v>
      </c>
      <c r="D26" s="43">
        <v>6296.3244749999976</v>
      </c>
      <c r="E26" s="43">
        <v>5266.4934640000019</v>
      </c>
      <c r="F26" s="57">
        <f>E26/$E$7*100</f>
        <v>4.4933717265296957</v>
      </c>
      <c r="G26" s="58">
        <f>E26-C26</f>
        <v>1283.3012939999994</v>
      </c>
      <c r="H26" s="59">
        <f>(G26/C26)*100</f>
        <v>32.217910641253312</v>
      </c>
      <c r="I26" s="59"/>
      <c r="J26" s="43">
        <v>45101.010735000164</v>
      </c>
      <c r="K26" s="43">
        <v>60549.972587000011</v>
      </c>
      <c r="L26" s="57">
        <f>K26/$K$7*100</f>
        <v>4.6981568793474908</v>
      </c>
      <c r="M26" s="147"/>
      <c r="N26" s="98"/>
      <c r="O26" s="98"/>
      <c r="P26" s="98"/>
      <c r="Q26" s="98"/>
      <c r="R26" s="98"/>
      <c r="S26" s="150"/>
      <c r="T26" s="149"/>
    </row>
    <row r="27" spans="1:21" s="22" customFormat="1" ht="6" customHeight="1" x14ac:dyDescent="0.2">
      <c r="A27" s="131"/>
      <c r="B27" s="41"/>
      <c r="C27" s="175"/>
      <c r="D27" s="175"/>
      <c r="E27" s="175"/>
      <c r="F27" s="57"/>
      <c r="G27" s="58"/>
      <c r="H27" s="59"/>
      <c r="I27" s="59"/>
      <c r="J27" s="175"/>
      <c r="K27" s="175"/>
      <c r="L27" s="57"/>
      <c r="M27" s="147"/>
    </row>
    <row r="28" spans="1:21" s="23" customFormat="1" ht="15" customHeight="1" x14ac:dyDescent="0.2">
      <c r="A28" s="60" t="s">
        <v>53</v>
      </c>
      <c r="B28" s="61"/>
      <c r="C28" s="61">
        <f>SUM(C29:C35)</f>
        <v>8220.7515930000009</v>
      </c>
      <c r="D28" s="61">
        <f t="shared" ref="D28:E28" si="6">SUM(D29:D35)</f>
        <v>9508.484354000002</v>
      </c>
      <c r="E28" s="61">
        <f t="shared" si="6"/>
        <v>10600.097850000004</v>
      </c>
      <c r="F28" s="62">
        <f>E28/$E$5*100</f>
        <v>7.6525484803891981</v>
      </c>
      <c r="G28" s="63">
        <f>E28-C28</f>
        <v>2379.3462570000029</v>
      </c>
      <c r="H28" s="64">
        <f>(G28/C28)*100</f>
        <v>28.943171802272005</v>
      </c>
      <c r="I28" s="64"/>
      <c r="J28" s="61">
        <f>SUM(J29:J35)</f>
        <v>94817.511775000021</v>
      </c>
      <c r="K28" s="61">
        <f t="shared" ref="K28" si="7">SUM(K29:K35)</f>
        <v>105673.947272</v>
      </c>
      <c r="L28" s="62">
        <f>K28/$K$5*100</f>
        <v>7.0088349656113644</v>
      </c>
      <c r="M28" s="184"/>
    </row>
    <row r="29" spans="1:21" s="77" customFormat="1" ht="15" customHeight="1" x14ac:dyDescent="0.2">
      <c r="A29" s="134"/>
      <c r="B29" s="42" t="s">
        <v>173</v>
      </c>
      <c r="C29" s="43">
        <v>6249.8569130000014</v>
      </c>
      <c r="D29" s="43">
        <v>7354.1030410000021</v>
      </c>
      <c r="E29" s="43">
        <v>8192.3917750000037</v>
      </c>
      <c r="F29" s="78">
        <f>E29/$E$28*100</f>
        <v>77.286001421203864</v>
      </c>
      <c r="G29" s="135">
        <f>E29-C29</f>
        <v>1942.5348620000022</v>
      </c>
      <c r="H29" s="136">
        <f>(G29/C29)*100</f>
        <v>31.08126936409435</v>
      </c>
      <c r="I29" s="136"/>
      <c r="J29" s="43">
        <v>70890.649390000035</v>
      </c>
      <c r="K29" s="43">
        <v>79216.014645999981</v>
      </c>
      <c r="L29" s="78">
        <f>K29/$K$28*100</f>
        <v>74.962672154283695</v>
      </c>
      <c r="M29" s="186"/>
      <c r="N29" s="186"/>
      <c r="O29" s="186"/>
      <c r="P29" s="186"/>
      <c r="Q29" s="186"/>
      <c r="R29" s="186"/>
      <c r="S29" s="138"/>
      <c r="T29" s="138"/>
      <c r="U29" s="138"/>
    </row>
    <row r="30" spans="1:21" s="22" customFormat="1" ht="15" customHeight="1" x14ac:dyDescent="0.2">
      <c r="A30" s="131"/>
      <c r="B30" s="41" t="s">
        <v>72</v>
      </c>
      <c r="C30" s="43">
        <v>310.518935</v>
      </c>
      <c r="D30" s="43">
        <v>373.30361900000003</v>
      </c>
      <c r="E30" s="43">
        <v>395.63102899999996</v>
      </c>
      <c r="F30" s="57">
        <f t="shared" ref="F30:F34" si="8">E30/$E$28*100</f>
        <v>3.7323337444474607</v>
      </c>
      <c r="G30" s="58">
        <f t="shared" ref="G30:G35" si="9">E30-C30</f>
        <v>85.112093999999956</v>
      </c>
      <c r="H30" s="59">
        <f t="shared" ref="H30:H35" si="10">(G30/C30)*100</f>
        <v>27.409630913490012</v>
      </c>
      <c r="I30" s="59"/>
      <c r="J30" s="43">
        <v>3714.2201939999986</v>
      </c>
      <c r="K30" s="43">
        <v>4503.095206</v>
      </c>
      <c r="L30" s="57">
        <f t="shared" ref="L30:L35" si="11">K30/$K$28*100</f>
        <v>4.2613106846564888</v>
      </c>
      <c r="M30" s="186"/>
      <c r="N30" s="187"/>
      <c r="O30" s="187"/>
      <c r="P30" s="187"/>
      <c r="Q30" s="187"/>
      <c r="R30" s="187"/>
      <c r="S30" s="98"/>
      <c r="T30" s="98"/>
      <c r="U30" s="98"/>
    </row>
    <row r="31" spans="1:21" s="22" customFormat="1" ht="15" customHeight="1" x14ac:dyDescent="0.2">
      <c r="A31" s="131"/>
      <c r="B31" s="41" t="s">
        <v>74</v>
      </c>
      <c r="C31" s="43">
        <v>255.506337</v>
      </c>
      <c r="D31" s="43">
        <v>284.91086299999995</v>
      </c>
      <c r="E31" s="43">
        <v>444.81285100000014</v>
      </c>
      <c r="F31" s="57">
        <f t="shared" si="8"/>
        <v>4.1963089142615786</v>
      </c>
      <c r="G31" s="58">
        <f t="shared" si="9"/>
        <v>189.30651400000013</v>
      </c>
      <c r="H31" s="59">
        <f t="shared" si="10"/>
        <v>74.090731456104791</v>
      </c>
      <c r="I31" s="59"/>
      <c r="J31" s="43">
        <v>3404.9321300000006</v>
      </c>
      <c r="K31" s="43">
        <v>3712.3511190000004</v>
      </c>
      <c r="L31" s="57">
        <f t="shared" si="11"/>
        <v>3.513023990146384</v>
      </c>
      <c r="M31" s="186"/>
      <c r="N31" s="186"/>
      <c r="O31" s="186"/>
      <c r="P31" s="186"/>
      <c r="Q31" s="186"/>
      <c r="R31" s="186"/>
      <c r="S31" s="98"/>
      <c r="T31" s="98"/>
      <c r="U31" s="98"/>
    </row>
    <row r="32" spans="1:21" s="22" customFormat="1" ht="15" customHeight="1" x14ac:dyDescent="0.2">
      <c r="A32" s="131"/>
      <c r="B32" s="41" t="s">
        <v>75</v>
      </c>
      <c r="C32" s="43">
        <v>287.79160100000001</v>
      </c>
      <c r="D32" s="43">
        <v>202.85286600000001</v>
      </c>
      <c r="E32" s="43">
        <v>235.08765499999998</v>
      </c>
      <c r="F32" s="57">
        <f t="shared" si="8"/>
        <v>2.2177875933475453</v>
      </c>
      <c r="G32" s="58">
        <f t="shared" si="9"/>
        <v>-52.70394600000003</v>
      </c>
      <c r="H32" s="59">
        <f t="shared" si="10"/>
        <v>-18.313232845179535</v>
      </c>
      <c r="I32" s="59"/>
      <c r="J32" s="43">
        <v>3141.4893379999994</v>
      </c>
      <c r="K32" s="43">
        <v>2982.6174119999996</v>
      </c>
      <c r="L32" s="57">
        <f t="shared" si="11"/>
        <v>2.822471847600124</v>
      </c>
      <c r="M32" s="186"/>
      <c r="N32" s="187"/>
      <c r="O32" s="187"/>
      <c r="P32" s="187"/>
      <c r="Q32" s="187"/>
      <c r="R32" s="187"/>
      <c r="S32" s="98"/>
      <c r="T32" s="98"/>
      <c r="U32" s="98"/>
    </row>
    <row r="33" spans="1:21" s="22" customFormat="1" ht="15" customHeight="1" x14ac:dyDescent="0.2">
      <c r="A33" s="131"/>
      <c r="B33" s="41" t="s">
        <v>73</v>
      </c>
      <c r="C33" s="43">
        <v>207.13435399999995</v>
      </c>
      <c r="D33" s="43">
        <v>226.133737</v>
      </c>
      <c r="E33" s="43">
        <v>256.52345800000006</v>
      </c>
      <c r="F33" s="57">
        <f t="shared" si="8"/>
        <v>2.420010283206961</v>
      </c>
      <c r="G33" s="58">
        <f t="shared" si="9"/>
        <v>49.389104000000117</v>
      </c>
      <c r="H33" s="59">
        <f t="shared" si="10"/>
        <v>23.843994511890639</v>
      </c>
      <c r="I33" s="59"/>
      <c r="J33" s="43">
        <v>2814.7235970000011</v>
      </c>
      <c r="K33" s="43">
        <v>2417.9037290000001</v>
      </c>
      <c r="L33" s="57">
        <f t="shared" si="11"/>
        <v>2.2880793151186305</v>
      </c>
      <c r="M33" s="186"/>
      <c r="N33" s="188"/>
      <c r="O33" s="188"/>
      <c r="P33" s="188"/>
      <c r="Q33" s="188"/>
      <c r="R33" s="188"/>
      <c r="S33" s="137"/>
      <c r="T33" s="98"/>
      <c r="U33" s="98"/>
    </row>
    <row r="34" spans="1:21" s="22" customFormat="1" ht="15" customHeight="1" x14ac:dyDescent="0.2">
      <c r="A34" s="131"/>
      <c r="B34" s="41" t="s">
        <v>76</v>
      </c>
      <c r="C34" s="43">
        <v>24.982401000000003</v>
      </c>
      <c r="D34" s="43">
        <v>70.104865999999973</v>
      </c>
      <c r="E34" s="43">
        <v>17.135710999999997</v>
      </c>
      <c r="F34" s="57">
        <f t="shared" si="8"/>
        <v>0.16165615867404459</v>
      </c>
      <c r="G34" s="58">
        <f t="shared" si="9"/>
        <v>-7.8466900000000059</v>
      </c>
      <c r="H34" s="59">
        <f t="shared" si="10"/>
        <v>-31.408870588539529</v>
      </c>
      <c r="I34" s="59"/>
      <c r="J34" s="43">
        <v>562.89692500000024</v>
      </c>
      <c r="K34" s="43">
        <v>498.03913</v>
      </c>
      <c r="L34" s="57">
        <f t="shared" si="11"/>
        <v>0.47129793374526796</v>
      </c>
      <c r="M34" s="184"/>
      <c r="N34" s="187"/>
      <c r="O34" s="187"/>
      <c r="P34" s="187"/>
      <c r="Q34" s="187"/>
      <c r="R34" s="187"/>
      <c r="S34" s="98"/>
      <c r="T34" s="98"/>
      <c r="U34" s="98"/>
    </row>
    <row r="35" spans="1:21" s="79" customFormat="1" ht="15" customHeight="1" x14ac:dyDescent="0.2">
      <c r="A35" s="131"/>
      <c r="B35" s="41" t="s">
        <v>134</v>
      </c>
      <c r="C35" s="43">
        <v>884.96105200000022</v>
      </c>
      <c r="D35" s="43">
        <v>997.07536199999993</v>
      </c>
      <c r="E35" s="43">
        <v>1058.515371</v>
      </c>
      <c r="F35" s="57">
        <f>E35/$E$28*100</f>
        <v>9.9859018848585404</v>
      </c>
      <c r="G35" s="58">
        <f t="shared" si="9"/>
        <v>173.55431899999974</v>
      </c>
      <c r="H35" s="59">
        <f t="shared" si="10"/>
        <v>19.611520598309866</v>
      </c>
      <c r="I35" s="59"/>
      <c r="J35" s="43">
        <v>10288.600200999994</v>
      </c>
      <c r="K35" s="43">
        <v>12343.926030000011</v>
      </c>
      <c r="L35" s="57">
        <f t="shared" si="11"/>
        <v>11.681144074449399</v>
      </c>
      <c r="M35" s="147"/>
      <c r="N35" s="98"/>
      <c r="O35" s="98"/>
      <c r="P35" s="98"/>
      <c r="Q35" s="98"/>
      <c r="R35" s="98"/>
      <c r="S35" s="98"/>
      <c r="T35" s="137"/>
      <c r="U35" s="137"/>
    </row>
    <row r="36" spans="1:21" s="22" customFormat="1" ht="6" customHeight="1" x14ac:dyDescent="0.2">
      <c r="A36" s="131"/>
      <c r="B36" s="41"/>
      <c r="C36" s="56"/>
      <c r="D36" s="56"/>
      <c r="E36" s="56"/>
      <c r="F36" s="57"/>
      <c r="G36" s="58"/>
      <c r="H36" s="59"/>
      <c r="I36" s="59"/>
      <c r="J36" s="116"/>
      <c r="K36" s="116"/>
      <c r="L36" s="57"/>
    </row>
    <row r="37" spans="1:21" s="23" customFormat="1" ht="15" customHeight="1" x14ac:dyDescent="0.2">
      <c r="A37" s="60" t="s">
        <v>54</v>
      </c>
      <c r="B37" s="61"/>
      <c r="C37" s="61">
        <f>SUM(C38:C44)</f>
        <v>10430.125909999997</v>
      </c>
      <c r="D37" s="61">
        <f t="shared" ref="D37:E37" si="12">SUM(D38:D44)</f>
        <v>8300.3045480000001</v>
      </c>
      <c r="E37" s="61">
        <f t="shared" si="12"/>
        <v>9895.6139000000003</v>
      </c>
      <c r="F37" s="62">
        <f>E37/$E$5*100</f>
        <v>7.1439590638272463</v>
      </c>
      <c r="G37" s="63">
        <f>E37-C37</f>
        <v>-534.51200999999674</v>
      </c>
      <c r="H37" s="64">
        <f>(G37/C37)*100</f>
        <v>-5.1246937439894902</v>
      </c>
      <c r="I37" s="64"/>
      <c r="J37" s="61">
        <f>SUM(J38:J44)</f>
        <v>106078.27368100001</v>
      </c>
      <c r="K37" s="61">
        <f>SUM(K38:K44)</f>
        <v>102836.51151099999</v>
      </c>
      <c r="L37" s="62">
        <f>K37/$K$5*100</f>
        <v>6.8206417591705719</v>
      </c>
      <c r="S37" s="98"/>
    </row>
    <row r="38" spans="1:21" s="22" customFormat="1" ht="15" customHeight="1" x14ac:dyDescent="0.2">
      <c r="A38" s="131"/>
      <c r="B38" s="41" t="s">
        <v>79</v>
      </c>
      <c r="C38" s="43">
        <v>6309.4617539999999</v>
      </c>
      <c r="D38" s="43">
        <v>5652.8885659999996</v>
      </c>
      <c r="E38" s="43">
        <v>5840.7214720000002</v>
      </c>
      <c r="F38" s="57">
        <f>E38/$E$37*100</f>
        <v>59.023336308624572</v>
      </c>
      <c r="G38" s="58">
        <f>E38-C38</f>
        <v>-468.74028199999975</v>
      </c>
      <c r="H38" s="59">
        <f>(G38/C38)*100</f>
        <v>-7.4291643293159391</v>
      </c>
      <c r="I38" s="59"/>
      <c r="J38" s="43">
        <v>60231.387295999994</v>
      </c>
      <c r="K38" s="43">
        <v>60844.025849999998</v>
      </c>
      <c r="L38" s="57">
        <f>K38/$K$37*100</f>
        <v>59.165781643119786</v>
      </c>
      <c r="M38" s="147"/>
      <c r="N38" s="76"/>
      <c r="O38" s="76"/>
      <c r="P38" s="76"/>
      <c r="Q38" s="76"/>
      <c r="R38" s="76"/>
    </row>
    <row r="39" spans="1:21" s="22" customFormat="1" ht="15" customHeight="1" x14ac:dyDescent="0.2">
      <c r="A39" s="131"/>
      <c r="B39" s="41" t="s">
        <v>77</v>
      </c>
      <c r="C39" s="43">
        <v>2659.7748320000001</v>
      </c>
      <c r="D39" s="43">
        <v>1637.27828</v>
      </c>
      <c r="E39" s="43">
        <v>2333.0615560000001</v>
      </c>
      <c r="F39" s="57">
        <f t="shared" ref="F39:F44" si="13">E39/$E$37*100</f>
        <v>23.576723784665852</v>
      </c>
      <c r="G39" s="58">
        <f t="shared" ref="G39:G44" si="14">E39-C39</f>
        <v>-326.71327599999995</v>
      </c>
      <c r="H39" s="59">
        <f t="shared" ref="H39:H44" si="15">(G39/C39)*100</f>
        <v>-12.283493778092865</v>
      </c>
      <c r="I39" s="59"/>
      <c r="J39" s="43">
        <v>28732.530556000002</v>
      </c>
      <c r="K39" s="43">
        <v>26109.397362000003</v>
      </c>
      <c r="L39" s="57">
        <f t="shared" ref="L39:L44" si="16">K39/$K$37*100</f>
        <v>25.389228959995584</v>
      </c>
      <c r="M39" s="147"/>
      <c r="N39" s="76"/>
      <c r="O39" s="76"/>
      <c r="P39" s="76"/>
      <c r="Q39" s="76"/>
      <c r="R39" s="76"/>
    </row>
    <row r="40" spans="1:21" s="22" customFormat="1" ht="15" customHeight="1" x14ac:dyDescent="0.2">
      <c r="A40" s="131"/>
      <c r="B40" s="41" t="s">
        <v>135</v>
      </c>
      <c r="C40" s="43">
        <v>665.34026699999993</v>
      </c>
      <c r="D40" s="43">
        <v>610.22941899999978</v>
      </c>
      <c r="E40" s="43">
        <v>918.28956300000004</v>
      </c>
      <c r="F40" s="57">
        <f t="shared" si="13"/>
        <v>9.2797634616686082</v>
      </c>
      <c r="G40" s="58">
        <f t="shared" si="14"/>
        <v>252.94929600000012</v>
      </c>
      <c r="H40" s="59">
        <f t="shared" si="15"/>
        <v>38.018035063553448</v>
      </c>
      <c r="I40" s="59"/>
      <c r="J40" s="43">
        <v>10301.837044999998</v>
      </c>
      <c r="K40" s="43">
        <v>9283.2688880000023</v>
      </c>
      <c r="L40" s="57">
        <f t="shared" si="16"/>
        <v>9.0272110086182877</v>
      </c>
      <c r="M40" s="147"/>
      <c r="N40" s="76"/>
      <c r="O40" s="76"/>
      <c r="P40" s="76"/>
      <c r="Q40" s="76"/>
      <c r="R40" s="76"/>
    </row>
    <row r="41" spans="1:21" s="22" customFormat="1" ht="15" customHeight="1" x14ac:dyDescent="0.2">
      <c r="A41" s="131"/>
      <c r="B41" s="41" t="s">
        <v>174</v>
      </c>
      <c r="C41" s="43">
        <v>530.98255799999993</v>
      </c>
      <c r="D41" s="43">
        <v>68.587201000000007</v>
      </c>
      <c r="E41" s="43">
        <v>488.74301099999997</v>
      </c>
      <c r="F41" s="57">
        <f t="shared" si="13"/>
        <v>4.938986261377881</v>
      </c>
      <c r="G41" s="58">
        <f t="shared" si="14"/>
        <v>-42.239546999999959</v>
      </c>
      <c r="H41" s="59">
        <f t="shared" si="15"/>
        <v>-7.954978249963526</v>
      </c>
      <c r="I41" s="59"/>
      <c r="J41" s="43">
        <v>3199.1350130000005</v>
      </c>
      <c r="K41" s="43">
        <v>2441.111492</v>
      </c>
      <c r="L41" s="57">
        <f t="shared" si="16"/>
        <v>2.3737789780421368</v>
      </c>
      <c r="M41" s="147"/>
      <c r="N41" s="76"/>
      <c r="O41" s="76"/>
      <c r="P41" s="76"/>
      <c r="Q41" s="76"/>
      <c r="R41" s="76"/>
    </row>
    <row r="42" spans="1:21" s="22" customFormat="1" ht="15" customHeight="1" x14ac:dyDescent="0.2">
      <c r="A42" s="131"/>
      <c r="B42" s="41" t="s">
        <v>80</v>
      </c>
      <c r="C42" s="43">
        <v>137.68289300000001</v>
      </c>
      <c r="D42" s="43">
        <v>206.34972399999998</v>
      </c>
      <c r="E42" s="43">
        <v>179.74301400000002</v>
      </c>
      <c r="F42" s="57">
        <f t="shared" si="13"/>
        <v>1.8163907344849013</v>
      </c>
      <c r="G42" s="58">
        <f t="shared" si="14"/>
        <v>42.060121000000009</v>
      </c>
      <c r="H42" s="59">
        <f t="shared" si="15"/>
        <v>30.548545344700162</v>
      </c>
      <c r="I42" s="59"/>
      <c r="J42" s="43">
        <v>1904.0910570000001</v>
      </c>
      <c r="K42" s="43">
        <v>2434.3759059999993</v>
      </c>
      <c r="L42" s="57">
        <f t="shared" si="16"/>
        <v>2.3672291778777468</v>
      </c>
      <c r="M42" s="147"/>
      <c r="N42" s="76"/>
      <c r="O42" s="76"/>
      <c r="P42" s="76"/>
      <c r="Q42" s="76"/>
      <c r="R42" s="76"/>
    </row>
    <row r="43" spans="1:21" s="22" customFormat="1" ht="15" customHeight="1" x14ac:dyDescent="0.2">
      <c r="A43" s="131"/>
      <c r="B43" s="41" t="s">
        <v>137</v>
      </c>
      <c r="C43" s="43">
        <v>122.940985</v>
      </c>
      <c r="D43" s="43">
        <v>124.91493800000001</v>
      </c>
      <c r="E43" s="43">
        <v>134.37894300000002</v>
      </c>
      <c r="F43" s="57">
        <f t="shared" si="13"/>
        <v>1.357964693832689</v>
      </c>
      <c r="G43" s="58">
        <f t="shared" si="14"/>
        <v>11.437958000000023</v>
      </c>
      <c r="H43" s="59">
        <f t="shared" si="15"/>
        <v>9.3036166905609416</v>
      </c>
      <c r="I43" s="59"/>
      <c r="J43" s="43">
        <v>1614.5155589999999</v>
      </c>
      <c r="K43" s="43">
        <v>1608.949789999999</v>
      </c>
      <c r="L43" s="57">
        <f t="shared" si="16"/>
        <v>1.5645705658032714</v>
      </c>
      <c r="M43" s="147"/>
      <c r="N43" s="76"/>
      <c r="O43" s="76"/>
      <c r="P43" s="76"/>
      <c r="Q43" s="76"/>
      <c r="R43" s="76"/>
    </row>
    <row r="44" spans="1:21" s="79" customFormat="1" ht="15" customHeight="1" x14ac:dyDescent="0.2">
      <c r="A44" s="131"/>
      <c r="B44" s="41" t="s">
        <v>78</v>
      </c>
      <c r="C44" s="43">
        <v>3.9426210000000004</v>
      </c>
      <c r="D44" s="43">
        <v>5.6419999999999998E-2</v>
      </c>
      <c r="E44" s="43">
        <v>0.67634099999999997</v>
      </c>
      <c r="F44" s="57">
        <f t="shared" si="13"/>
        <v>6.8347553454970586E-3</v>
      </c>
      <c r="G44" s="58">
        <f t="shared" si="14"/>
        <v>-3.2662800000000005</v>
      </c>
      <c r="H44" s="59">
        <f t="shared" si="15"/>
        <v>-82.845396501464393</v>
      </c>
      <c r="I44" s="59"/>
      <c r="J44" s="43">
        <v>94.777155000000008</v>
      </c>
      <c r="K44" s="43">
        <v>115.38222299999998</v>
      </c>
      <c r="L44" s="57">
        <f t="shared" si="16"/>
        <v>0.11219966654319855</v>
      </c>
      <c r="M44" s="147"/>
      <c r="N44" s="181"/>
      <c r="O44" s="181"/>
      <c r="P44" s="181"/>
      <c r="Q44" s="181"/>
      <c r="R44" s="181"/>
    </row>
    <row r="45" spans="1:21" s="22" customFormat="1" ht="6" customHeight="1" x14ac:dyDescent="0.2">
      <c r="A45" s="131"/>
      <c r="B45" s="41"/>
      <c r="C45" s="56"/>
      <c r="D45" s="56"/>
      <c r="E45" s="56"/>
      <c r="F45" s="57"/>
      <c r="G45" s="58"/>
      <c r="H45" s="59"/>
      <c r="I45" s="59"/>
      <c r="J45" s="56"/>
      <c r="K45" s="56"/>
      <c r="L45" s="57"/>
    </row>
    <row r="46" spans="1:21" s="23" customFormat="1" ht="15" customHeight="1" x14ac:dyDescent="0.2">
      <c r="A46" s="60" t="s">
        <v>55</v>
      </c>
      <c r="B46" s="61"/>
      <c r="C46" s="155">
        <v>917.64379799999972</v>
      </c>
      <c r="D46" s="155">
        <v>1081.3651249999996</v>
      </c>
      <c r="E46" s="155">
        <v>815.68757400000015</v>
      </c>
      <c r="F46" s="62">
        <f>E46/$E$5*100</f>
        <v>0.58887085696912234</v>
      </c>
      <c r="G46" s="63">
        <f>E46-C46</f>
        <v>-101.95622399999957</v>
      </c>
      <c r="H46" s="64">
        <f>(G46/C46)*100</f>
        <v>-11.11065363512647</v>
      </c>
      <c r="I46" s="64"/>
      <c r="J46" s="155">
        <v>9019.7424259999989</v>
      </c>
      <c r="K46" s="155">
        <v>10411.705275999997</v>
      </c>
      <c r="L46" s="62">
        <f>K46/$K$5*100</f>
        <v>0.69055737836912157</v>
      </c>
    </row>
    <row r="47" spans="1:21" x14ac:dyDescent="0.2">
      <c r="C47" s="31"/>
      <c r="D47" s="31"/>
      <c r="E47" s="31"/>
      <c r="M47" s="23"/>
      <c r="N47" s="98"/>
      <c r="O47" s="98"/>
      <c r="P47" s="98"/>
      <c r="Q47" s="98"/>
      <c r="R47" s="98"/>
    </row>
    <row r="48" spans="1:21" x14ac:dyDescent="0.2">
      <c r="C48" s="31"/>
      <c r="D48" s="31"/>
      <c r="E48" s="31"/>
      <c r="G48" s="31"/>
      <c r="H48" s="31"/>
      <c r="I48" s="31"/>
      <c r="J48" s="31"/>
      <c r="K48" s="31"/>
      <c r="N48" s="164"/>
      <c r="O48" s="164"/>
      <c r="P48" s="164"/>
      <c r="Q48" s="164"/>
      <c r="R48" s="164"/>
    </row>
    <row r="49" spans="3:11" x14ac:dyDescent="0.2">
      <c r="C49" s="164"/>
      <c r="D49" s="164"/>
      <c r="E49" s="164"/>
      <c r="J49" s="164"/>
      <c r="K49" s="164"/>
    </row>
  </sheetData>
  <sortState ref="M38:R43">
    <sortCondition descending="1" ref="R38:R43"/>
  </sortState>
  <mergeCells count="3">
    <mergeCell ref="C3:E3"/>
    <mergeCell ref="G3:H3"/>
    <mergeCell ref="J3:L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3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50"/>
  <sheetViews>
    <sheetView view="pageBreakPreview" topLeftCell="A16" zoomScaleNormal="100" zoomScaleSheetLayoutView="100" workbookViewId="0">
      <pane xSplit="2" topLeftCell="C1" activePane="topRight" state="frozen"/>
      <selection activeCell="J26" sqref="J26:K32"/>
      <selection pane="topRight" activeCell="J38" sqref="J38:K44"/>
    </sheetView>
  </sheetViews>
  <sheetFormatPr defaultColWidth="9.140625" defaultRowHeight="12.75" x14ac:dyDescent="0.2"/>
  <cols>
    <col min="1" max="1" width="1.42578125" style="21" customWidth="1"/>
    <col min="2" max="2" width="34.7109375" style="21" customWidth="1"/>
    <col min="3" max="4" width="9" style="21" bestFit="1" customWidth="1"/>
    <col min="5" max="5" width="10.5703125" style="21" bestFit="1" customWidth="1"/>
    <col min="6" max="6" width="9" style="21" bestFit="1" customWidth="1"/>
    <col min="7" max="7" width="12.7109375" style="21" bestFit="1" customWidth="1"/>
    <col min="8" max="8" width="8" style="21" bestFit="1" customWidth="1"/>
    <col min="9" max="9" width="0.7109375" style="21" customWidth="1"/>
    <col min="10" max="10" width="9.85546875" style="21" bestFit="1" customWidth="1"/>
    <col min="11" max="11" width="11.5703125" style="21" bestFit="1" customWidth="1"/>
    <col min="12" max="12" width="9" style="21" bestFit="1" customWidth="1"/>
    <col min="13" max="13" width="26.5703125" style="21" customWidth="1"/>
    <col min="14" max="14" width="11.5703125" style="21" bestFit="1" customWidth="1"/>
    <col min="15" max="15" width="11.7109375" style="21" bestFit="1" customWidth="1"/>
    <col min="16" max="16" width="11.5703125" style="21" bestFit="1" customWidth="1"/>
    <col min="17" max="17" width="12.85546875" style="21" bestFit="1" customWidth="1"/>
    <col min="18" max="18" width="13" style="21" bestFit="1" customWidth="1"/>
    <col min="19" max="16384" width="9.140625" style="21"/>
  </cols>
  <sheetData>
    <row r="1" spans="1:18" x14ac:dyDescent="0.2">
      <c r="A1" s="100" t="s">
        <v>128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</row>
    <row r="2" spans="1:18" x14ac:dyDescent="0.2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8" s="22" customFormat="1" x14ac:dyDescent="0.2">
      <c r="A3" s="29"/>
      <c r="B3" s="30"/>
      <c r="C3" s="198" t="s">
        <v>122</v>
      </c>
      <c r="D3" s="198"/>
      <c r="E3" s="198"/>
      <c r="F3" s="13"/>
      <c r="G3" s="199" t="s">
        <v>0</v>
      </c>
      <c r="H3" s="199"/>
      <c r="I3" s="14"/>
      <c r="J3" s="198" t="s">
        <v>122</v>
      </c>
      <c r="K3" s="198"/>
      <c r="L3" s="198"/>
    </row>
    <row r="4" spans="1:18" s="22" customFormat="1" ht="24" x14ac:dyDescent="0.2">
      <c r="A4" s="29"/>
      <c r="B4" s="28" t="s">
        <v>131</v>
      </c>
      <c r="C4" s="17" t="s">
        <v>183</v>
      </c>
      <c r="D4" s="17" t="s">
        <v>179</v>
      </c>
      <c r="E4" s="17" t="s">
        <v>184</v>
      </c>
      <c r="F4" s="18" t="s">
        <v>116</v>
      </c>
      <c r="G4" s="19" t="s">
        <v>129</v>
      </c>
      <c r="H4" s="20" t="s">
        <v>2</v>
      </c>
      <c r="I4" s="20"/>
      <c r="J4" s="17" t="s">
        <v>185</v>
      </c>
      <c r="K4" s="17" t="s">
        <v>186</v>
      </c>
      <c r="L4" s="18" t="s">
        <v>116</v>
      </c>
    </row>
    <row r="5" spans="1:18" s="22" customFormat="1" ht="15" customHeight="1" x14ac:dyDescent="0.2">
      <c r="A5" s="93" t="s">
        <v>56</v>
      </c>
      <c r="B5" s="88"/>
      <c r="C5" s="88">
        <v>106630.60159700003</v>
      </c>
      <c r="D5" s="88">
        <v>111259.49768100007</v>
      </c>
      <c r="E5" s="88">
        <v>119341.00267300005</v>
      </c>
      <c r="F5" s="92">
        <v>100</v>
      </c>
      <c r="G5" s="91">
        <f>E5-C5</f>
        <v>12710.401076000024</v>
      </c>
      <c r="H5" s="92">
        <f>(G5/C5)*100</f>
        <v>11.920031290865024</v>
      </c>
      <c r="I5" s="89"/>
      <c r="J5" s="88">
        <v>1211044.0406490003</v>
      </c>
      <c r="K5" s="88">
        <v>1370841.2435790005</v>
      </c>
      <c r="L5" s="92">
        <v>100</v>
      </c>
      <c r="N5" s="98"/>
      <c r="O5" s="98"/>
      <c r="P5" s="98"/>
      <c r="Q5" s="98"/>
      <c r="R5" s="98"/>
    </row>
    <row r="6" spans="1:18" s="22" customFormat="1" ht="6" customHeight="1" x14ac:dyDescent="0.2">
      <c r="A6" s="131"/>
      <c r="B6" s="132"/>
      <c r="C6" s="121"/>
      <c r="D6" s="121"/>
      <c r="E6" s="121"/>
      <c r="F6" s="122"/>
      <c r="G6" s="123"/>
      <c r="H6" s="124"/>
      <c r="I6" s="124"/>
      <c r="J6" s="121"/>
      <c r="K6" s="121"/>
      <c r="L6" s="122"/>
    </row>
    <row r="7" spans="1:18" s="23" customFormat="1" ht="15" customHeight="1" x14ac:dyDescent="0.2">
      <c r="A7" s="36" t="s">
        <v>52</v>
      </c>
      <c r="B7" s="61"/>
      <c r="C7" s="61">
        <f>SUM(C8:C26)</f>
        <v>89188.76431600003</v>
      </c>
      <c r="D7" s="61">
        <f t="shared" ref="D7:E7" si="0">SUM(D8:D26)</f>
        <v>94103.695319000064</v>
      </c>
      <c r="E7" s="61">
        <f t="shared" si="0"/>
        <v>102405.68974900006</v>
      </c>
      <c r="F7" s="63">
        <f>E7/$E$5*100</f>
        <v>85.809309001363474</v>
      </c>
      <c r="G7" s="64">
        <f>E7-C7</f>
        <v>13216.925433000026</v>
      </c>
      <c r="H7" s="64">
        <f>(G7/C7)*100</f>
        <v>14.819047594573496</v>
      </c>
      <c r="I7" s="61"/>
      <c r="J7" s="61">
        <f t="shared" ref="J7" si="1">SUM(J8:J26)</f>
        <v>1014118.0904540002</v>
      </c>
      <c r="K7" s="61">
        <f t="shared" ref="K7" si="2">SUM(K8:K26)</f>
        <v>1152402.0984710003</v>
      </c>
      <c r="L7" s="62">
        <f>K7/$K$5*100</f>
        <v>84.065321485535563</v>
      </c>
      <c r="N7" s="76"/>
      <c r="O7" s="76"/>
      <c r="P7" s="76"/>
      <c r="Q7" s="76"/>
      <c r="R7" s="76"/>
    </row>
    <row r="8" spans="1:18" s="22" customFormat="1" ht="15" customHeight="1" x14ac:dyDescent="0.2">
      <c r="A8" s="131"/>
      <c r="B8" s="41" t="s">
        <v>57</v>
      </c>
      <c r="C8" s="43">
        <v>32408.826781</v>
      </c>
      <c r="D8" s="43">
        <v>39353.328826000055</v>
      </c>
      <c r="E8" s="43">
        <v>42626.506328000025</v>
      </c>
      <c r="F8" s="57">
        <f>E8/$E$7*100</f>
        <v>41.625134728821308</v>
      </c>
      <c r="G8" s="58">
        <f>E8-C8</f>
        <v>10217.679547000025</v>
      </c>
      <c r="H8" s="59">
        <f>(G8/C8)*100</f>
        <v>31.527458911256367</v>
      </c>
      <c r="I8" s="59"/>
      <c r="J8" s="43">
        <v>355944.5064810004</v>
      </c>
      <c r="K8" s="43">
        <v>455678.22964500036</v>
      </c>
      <c r="L8" s="57">
        <f>K8/$K$7*100</f>
        <v>39.541600128079537</v>
      </c>
      <c r="M8" s="150"/>
      <c r="N8" s="76"/>
      <c r="O8" s="76"/>
      <c r="P8" s="76"/>
      <c r="Q8" s="76"/>
      <c r="R8" s="76"/>
    </row>
    <row r="9" spans="1:18" s="22" customFormat="1" ht="15" customHeight="1" x14ac:dyDescent="0.2">
      <c r="A9" s="131"/>
      <c r="B9" s="41" t="s">
        <v>58</v>
      </c>
      <c r="C9" s="43">
        <v>10587.783227</v>
      </c>
      <c r="D9" s="43">
        <v>8804.6367720000017</v>
      </c>
      <c r="E9" s="43">
        <v>9828.1180800000002</v>
      </c>
      <c r="F9" s="57">
        <f t="shared" ref="F9:F26" si="3">E9/$E$7*100</f>
        <v>9.5972383019821095</v>
      </c>
      <c r="G9" s="58">
        <f t="shared" ref="G9:G26" si="4">E9-C9</f>
        <v>-759.66514699999971</v>
      </c>
      <c r="H9" s="59">
        <f t="shared" ref="H9:H26" si="5">(G9/C9)*100</f>
        <v>-7.174921612134737</v>
      </c>
      <c r="I9" s="59"/>
      <c r="J9" s="43">
        <v>137935.28247600002</v>
      </c>
      <c r="K9" s="43">
        <v>128569.56684600002</v>
      </c>
      <c r="L9" s="57">
        <f t="shared" ref="L9:L26" si="6">K9/$K$7*100</f>
        <v>11.156658514991017</v>
      </c>
      <c r="M9" s="150"/>
      <c r="N9" s="76"/>
      <c r="O9" s="76"/>
      <c r="P9" s="76"/>
      <c r="Q9" s="76"/>
      <c r="R9" s="76"/>
    </row>
    <row r="10" spans="1:18" s="22" customFormat="1" ht="15" customHeight="1" x14ac:dyDescent="0.2">
      <c r="A10" s="131"/>
      <c r="B10" s="83" t="s">
        <v>170</v>
      </c>
      <c r="C10" s="43">
        <v>8271.9773310000037</v>
      </c>
      <c r="D10" s="43">
        <v>8613.4235190000054</v>
      </c>
      <c r="E10" s="43">
        <v>10843.673607000002</v>
      </c>
      <c r="F10" s="57">
        <f t="shared" si="3"/>
        <v>10.588936643635941</v>
      </c>
      <c r="G10" s="58">
        <f t="shared" si="4"/>
        <v>2571.6962759999988</v>
      </c>
      <c r="H10" s="59">
        <f t="shared" si="5"/>
        <v>31.089256813631827</v>
      </c>
      <c r="I10" s="59"/>
      <c r="J10" s="43">
        <v>89209.925389000084</v>
      </c>
      <c r="K10" s="43">
        <v>113718.20984999998</v>
      </c>
      <c r="L10" s="57">
        <f t="shared" si="6"/>
        <v>9.8679280435952492</v>
      </c>
      <c r="M10" s="150"/>
      <c r="N10" s="76"/>
      <c r="O10" s="76"/>
      <c r="P10" s="76"/>
      <c r="Q10" s="76"/>
      <c r="R10" s="76"/>
    </row>
    <row r="11" spans="1:18" s="22" customFormat="1" ht="15" customHeight="1" x14ac:dyDescent="0.2">
      <c r="A11" s="131"/>
      <c r="B11" s="41" t="s">
        <v>169</v>
      </c>
      <c r="C11" s="43">
        <v>8431.3944770000016</v>
      </c>
      <c r="D11" s="43">
        <v>7927.0244699999985</v>
      </c>
      <c r="E11" s="43">
        <v>8308.8110369999977</v>
      </c>
      <c r="F11" s="57">
        <f t="shared" si="3"/>
        <v>8.1136224533667871</v>
      </c>
      <c r="G11" s="58">
        <f t="shared" si="4"/>
        <v>-122.58344000000398</v>
      </c>
      <c r="H11" s="59">
        <f t="shared" si="5"/>
        <v>-1.4538928327265352</v>
      </c>
      <c r="I11" s="59"/>
      <c r="J11" s="43">
        <v>104425.50203</v>
      </c>
      <c r="K11" s="43">
        <v>104143.36938700014</v>
      </c>
      <c r="L11" s="57">
        <f t="shared" si="6"/>
        <v>9.0370687041595019</v>
      </c>
      <c r="M11" s="150"/>
      <c r="N11" s="76"/>
      <c r="O11" s="76"/>
      <c r="P11" s="76"/>
      <c r="Q11" s="76"/>
      <c r="R11" s="76"/>
    </row>
    <row r="12" spans="1:18" s="22" customFormat="1" ht="15" customHeight="1" x14ac:dyDescent="0.2">
      <c r="A12" s="131"/>
      <c r="B12" s="41" t="s">
        <v>60</v>
      </c>
      <c r="C12" s="43">
        <v>5951.947608000004</v>
      </c>
      <c r="D12" s="43">
        <v>5547.9601029999967</v>
      </c>
      <c r="E12" s="43">
        <v>5901.2940769999996</v>
      </c>
      <c r="F12" s="57">
        <f t="shared" si="3"/>
        <v>5.7626623007610993</v>
      </c>
      <c r="G12" s="58">
        <f t="shared" si="4"/>
        <v>-50.653531000004477</v>
      </c>
      <c r="H12" s="59">
        <f t="shared" si="5"/>
        <v>-0.85104127818465913</v>
      </c>
      <c r="I12" s="59"/>
      <c r="J12" s="43">
        <v>64817.161071999981</v>
      </c>
      <c r="K12" s="43">
        <v>71073.458481000023</v>
      </c>
      <c r="L12" s="57">
        <f t="shared" si="6"/>
        <v>6.1674183494892825</v>
      </c>
      <c r="M12" s="150"/>
      <c r="N12" s="76"/>
      <c r="O12" s="76"/>
      <c r="P12" s="76"/>
      <c r="Q12" s="76"/>
      <c r="R12" s="76"/>
    </row>
    <row r="13" spans="1:18" s="22" customFormat="1" ht="15" customHeight="1" x14ac:dyDescent="0.2">
      <c r="A13" s="131"/>
      <c r="B13" s="41" t="s">
        <v>59</v>
      </c>
      <c r="C13" s="43">
        <v>4581.8515270000016</v>
      </c>
      <c r="D13" s="43">
        <v>4847.3368790000022</v>
      </c>
      <c r="E13" s="43">
        <v>4920.1916900000006</v>
      </c>
      <c r="F13" s="57">
        <f t="shared" si="3"/>
        <v>4.804607734257309</v>
      </c>
      <c r="G13" s="58">
        <f t="shared" si="4"/>
        <v>338.34016299999894</v>
      </c>
      <c r="H13" s="59">
        <f t="shared" si="5"/>
        <v>7.384354578192311</v>
      </c>
      <c r="I13" s="59"/>
      <c r="J13" s="43">
        <v>55400.562702999967</v>
      </c>
      <c r="K13" s="43">
        <v>52945.39527299998</v>
      </c>
      <c r="L13" s="57">
        <f t="shared" si="6"/>
        <v>4.5943508210586899</v>
      </c>
      <c r="M13" s="150"/>
      <c r="N13" s="76"/>
      <c r="O13" s="76"/>
      <c r="P13" s="76"/>
      <c r="Q13" s="76"/>
      <c r="R13" s="76"/>
    </row>
    <row r="14" spans="1:18" s="22" customFormat="1" ht="15" customHeight="1" x14ac:dyDescent="0.2">
      <c r="A14" s="131"/>
      <c r="B14" s="41" t="s">
        <v>171</v>
      </c>
      <c r="C14" s="43">
        <v>2923.6406340000012</v>
      </c>
      <c r="D14" s="43">
        <v>2368.6221889999997</v>
      </c>
      <c r="E14" s="43">
        <v>2599.3635010000025</v>
      </c>
      <c r="F14" s="57">
        <f t="shared" si="3"/>
        <v>2.538299880964753</v>
      </c>
      <c r="G14" s="58">
        <f t="shared" si="4"/>
        <v>-324.27713299999868</v>
      </c>
      <c r="H14" s="59">
        <f t="shared" si="5"/>
        <v>-11.091552403153477</v>
      </c>
      <c r="I14" s="59"/>
      <c r="J14" s="43">
        <v>32003.206589999991</v>
      </c>
      <c r="K14" s="43">
        <v>32834.254563000017</v>
      </c>
      <c r="L14" s="57">
        <f t="shared" si="6"/>
        <v>2.8492012125424186</v>
      </c>
      <c r="M14" s="150"/>
      <c r="N14" s="76"/>
      <c r="O14" s="76"/>
      <c r="P14" s="76"/>
      <c r="Q14" s="76"/>
      <c r="R14" s="76"/>
    </row>
    <row r="15" spans="1:18" s="22" customFormat="1" ht="15" customHeight="1" x14ac:dyDescent="0.2">
      <c r="A15" s="131"/>
      <c r="B15" s="41" t="s">
        <v>62</v>
      </c>
      <c r="C15" s="43">
        <v>2878.37077</v>
      </c>
      <c r="D15" s="43">
        <v>2781.5962890000001</v>
      </c>
      <c r="E15" s="43">
        <v>3049.9274610000002</v>
      </c>
      <c r="F15" s="57">
        <f t="shared" si="3"/>
        <v>2.9782793011555118</v>
      </c>
      <c r="G15" s="58">
        <f t="shared" si="4"/>
        <v>171.55669100000023</v>
      </c>
      <c r="H15" s="59">
        <f t="shared" si="5"/>
        <v>5.9602012634390471</v>
      </c>
      <c r="I15" s="59"/>
      <c r="J15" s="43">
        <v>30957.04368599999</v>
      </c>
      <c r="K15" s="43">
        <v>32522.713658000015</v>
      </c>
      <c r="L15" s="57">
        <f t="shared" si="6"/>
        <v>2.822167167271818</v>
      </c>
      <c r="M15" s="150"/>
      <c r="N15" s="76"/>
      <c r="O15" s="76"/>
      <c r="P15" s="76"/>
      <c r="Q15" s="76"/>
      <c r="R15" s="76"/>
    </row>
    <row r="16" spans="1:18" s="22" customFormat="1" ht="15" customHeight="1" x14ac:dyDescent="0.2">
      <c r="A16" s="131"/>
      <c r="B16" s="41" t="s">
        <v>61</v>
      </c>
      <c r="C16" s="43">
        <v>2745.9175869999995</v>
      </c>
      <c r="D16" s="43">
        <v>2838.2421899999981</v>
      </c>
      <c r="E16" s="43">
        <v>2867.8750790000013</v>
      </c>
      <c r="F16" s="57">
        <f t="shared" si="3"/>
        <v>2.8005036497769447</v>
      </c>
      <c r="G16" s="58">
        <f t="shared" si="4"/>
        <v>121.95749200000182</v>
      </c>
      <c r="H16" s="59">
        <f t="shared" si="5"/>
        <v>4.4414112272482358</v>
      </c>
      <c r="I16" s="59"/>
      <c r="J16" s="43">
        <v>28551.546022999977</v>
      </c>
      <c r="K16" s="43">
        <v>32010.315749999954</v>
      </c>
      <c r="L16" s="57">
        <f t="shared" si="6"/>
        <v>2.7777037018997999</v>
      </c>
      <c r="M16" s="150"/>
      <c r="N16" s="76"/>
      <c r="O16" s="76"/>
      <c r="P16" s="76"/>
      <c r="Q16" s="76"/>
      <c r="R16" s="76"/>
    </row>
    <row r="17" spans="1:22" s="22" customFormat="1" ht="15" customHeight="1" x14ac:dyDescent="0.2">
      <c r="A17" s="133"/>
      <c r="B17" s="41" t="s">
        <v>172</v>
      </c>
      <c r="C17" s="43">
        <v>1708.2675960000017</v>
      </c>
      <c r="D17" s="43">
        <v>1980.17597</v>
      </c>
      <c r="E17" s="43">
        <v>2085.3574229999999</v>
      </c>
      <c r="F17" s="57">
        <f t="shared" si="3"/>
        <v>2.036368709698928</v>
      </c>
      <c r="G17" s="58">
        <f t="shared" si="4"/>
        <v>377.08982699999819</v>
      </c>
      <c r="H17" s="59">
        <f t="shared" si="5"/>
        <v>22.074400280317548</v>
      </c>
      <c r="I17" s="59"/>
      <c r="J17" s="43">
        <v>18714.674414000023</v>
      </c>
      <c r="K17" s="43">
        <v>21652.287058999973</v>
      </c>
      <c r="L17" s="57">
        <f t="shared" si="6"/>
        <v>1.8788829947227699</v>
      </c>
      <c r="M17" s="150"/>
      <c r="N17" s="76"/>
      <c r="O17" s="76"/>
      <c r="P17" s="76"/>
      <c r="Q17" s="76"/>
      <c r="R17" s="76"/>
    </row>
    <row r="18" spans="1:22" s="22" customFormat="1" ht="15" customHeight="1" x14ac:dyDescent="0.2">
      <c r="A18" s="133"/>
      <c r="B18" s="41" t="s">
        <v>64</v>
      </c>
      <c r="C18" s="43">
        <v>1274.2132740000004</v>
      </c>
      <c r="D18" s="43">
        <v>1291.3414270000001</v>
      </c>
      <c r="E18" s="43">
        <v>1363.0455870000003</v>
      </c>
      <c r="F18" s="57">
        <f t="shared" si="3"/>
        <v>1.3310252490275423</v>
      </c>
      <c r="G18" s="58">
        <f t="shared" si="4"/>
        <v>88.832312999999886</v>
      </c>
      <c r="H18" s="59">
        <f t="shared" si="5"/>
        <v>6.9715419555423539</v>
      </c>
      <c r="I18" s="59"/>
      <c r="J18" s="43">
        <v>14912.071601999996</v>
      </c>
      <c r="K18" s="43">
        <v>16021.874446000007</v>
      </c>
      <c r="L18" s="57">
        <f t="shared" si="6"/>
        <v>1.3903024358648537</v>
      </c>
      <c r="M18" s="150"/>
      <c r="N18" s="181"/>
      <c r="O18" s="76"/>
      <c r="P18" s="76"/>
      <c r="Q18" s="76"/>
      <c r="R18" s="76"/>
    </row>
    <row r="19" spans="1:22" s="22" customFormat="1" ht="15" customHeight="1" x14ac:dyDescent="0.2">
      <c r="A19" s="131"/>
      <c r="B19" s="41" t="s">
        <v>65</v>
      </c>
      <c r="C19" s="43">
        <v>1155.0572089999998</v>
      </c>
      <c r="D19" s="43">
        <v>1168.7266099999997</v>
      </c>
      <c r="E19" s="43">
        <v>1152.3272650000001</v>
      </c>
      <c r="F19" s="57">
        <f t="shared" si="3"/>
        <v>1.1252570709932181</v>
      </c>
      <c r="G19" s="58">
        <f t="shared" si="4"/>
        <v>-2.7299439999997048</v>
      </c>
      <c r="H19" s="59">
        <f t="shared" si="5"/>
        <v>-0.23634708122926448</v>
      </c>
      <c r="I19" s="59"/>
      <c r="J19" s="43">
        <v>12400.766802</v>
      </c>
      <c r="K19" s="43">
        <v>14206.154620000005</v>
      </c>
      <c r="L19" s="57">
        <f t="shared" si="6"/>
        <v>1.2327428628296182</v>
      </c>
      <c r="M19" s="150"/>
      <c r="N19" s="76"/>
      <c r="O19" s="76"/>
      <c r="P19" s="76"/>
      <c r="Q19" s="76"/>
      <c r="R19" s="76"/>
    </row>
    <row r="20" spans="1:22" s="22" customFormat="1" ht="15" customHeight="1" x14ac:dyDescent="0.2">
      <c r="A20" s="131"/>
      <c r="B20" s="41" t="s">
        <v>66</v>
      </c>
      <c r="C20" s="43">
        <v>765.62079499999959</v>
      </c>
      <c r="D20" s="43">
        <v>858.04099699999995</v>
      </c>
      <c r="E20" s="43">
        <v>909.67614100000026</v>
      </c>
      <c r="F20" s="57">
        <f t="shared" si="3"/>
        <v>0.8883062486368174</v>
      </c>
      <c r="G20" s="58">
        <f t="shared" si="4"/>
        <v>144.05534600000067</v>
      </c>
      <c r="H20" s="59">
        <f t="shared" si="5"/>
        <v>18.815495469921338</v>
      </c>
      <c r="I20" s="59"/>
      <c r="J20" s="43">
        <v>9650.3381110000028</v>
      </c>
      <c r="K20" s="43">
        <v>11279.177937999997</v>
      </c>
      <c r="L20" s="57">
        <f t="shared" si="6"/>
        <v>0.97875367920321721</v>
      </c>
      <c r="M20" s="150"/>
      <c r="N20" s="76"/>
      <c r="O20" s="76"/>
      <c r="P20" s="76"/>
      <c r="Q20" s="76"/>
      <c r="R20" s="76"/>
      <c r="S20" s="98"/>
      <c r="T20" s="98"/>
      <c r="U20" s="98"/>
      <c r="V20" s="98"/>
    </row>
    <row r="21" spans="1:22" s="22" customFormat="1" ht="15" customHeight="1" x14ac:dyDescent="0.2">
      <c r="A21" s="131"/>
      <c r="B21" s="41" t="s">
        <v>68</v>
      </c>
      <c r="C21" s="43">
        <v>809.87121300000001</v>
      </c>
      <c r="D21" s="43">
        <v>817.49717299999998</v>
      </c>
      <c r="E21" s="43">
        <v>1092.304537</v>
      </c>
      <c r="F21" s="57">
        <f t="shared" si="3"/>
        <v>1.0666443824335121</v>
      </c>
      <c r="G21" s="58">
        <f t="shared" si="4"/>
        <v>282.43332399999997</v>
      </c>
      <c r="H21" s="59">
        <f t="shared" si="5"/>
        <v>34.873856418946446</v>
      </c>
      <c r="I21" s="59"/>
      <c r="J21" s="43">
        <v>9254.5137390000018</v>
      </c>
      <c r="K21" s="43">
        <v>10885.701894000003</v>
      </c>
      <c r="L21" s="57">
        <f t="shared" si="6"/>
        <v>0.94460969035400777</v>
      </c>
      <c r="M21" s="150"/>
      <c r="N21" s="76"/>
      <c r="O21" s="181"/>
      <c r="P21" s="181"/>
      <c r="Q21" s="181"/>
      <c r="R21" s="181"/>
    </row>
    <row r="22" spans="1:22" s="22" customFormat="1" ht="15" customHeight="1" x14ac:dyDescent="0.2">
      <c r="A22" s="131"/>
      <c r="B22" s="41" t="s">
        <v>67</v>
      </c>
      <c r="C22" s="43">
        <v>853.34114099999999</v>
      </c>
      <c r="D22" s="43">
        <v>757.04782099999989</v>
      </c>
      <c r="E22" s="43">
        <v>739.21224099999949</v>
      </c>
      <c r="F22" s="57">
        <f t="shared" si="3"/>
        <v>0.72184684543586852</v>
      </c>
      <c r="G22" s="58">
        <f t="shared" si="4"/>
        <v>-114.1289000000005</v>
      </c>
      <c r="H22" s="59">
        <f t="shared" si="5"/>
        <v>-13.374358098597817</v>
      </c>
      <c r="I22" s="59"/>
      <c r="J22" s="43">
        <v>8569.9273250000006</v>
      </c>
      <c r="K22" s="43">
        <v>9164.9996420000007</v>
      </c>
      <c r="L22" s="57">
        <f t="shared" si="6"/>
        <v>0.79529529268994414</v>
      </c>
      <c r="M22" s="148"/>
      <c r="N22" s="181"/>
      <c r="O22" s="181"/>
      <c r="P22" s="181"/>
      <c r="Q22" s="181"/>
      <c r="R22" s="181"/>
    </row>
    <row r="23" spans="1:22" s="22" customFormat="1" ht="15" customHeight="1" x14ac:dyDescent="0.2">
      <c r="A23" s="131"/>
      <c r="B23" s="41" t="s">
        <v>70</v>
      </c>
      <c r="C23" s="43">
        <v>694.73743100000002</v>
      </c>
      <c r="D23" s="43">
        <v>818.88368200000025</v>
      </c>
      <c r="E23" s="43">
        <v>773.99562600000013</v>
      </c>
      <c r="F23" s="57">
        <f t="shared" si="3"/>
        <v>0.75581310755006936</v>
      </c>
      <c r="G23" s="58">
        <f t="shared" si="4"/>
        <v>79.258195000000114</v>
      </c>
      <c r="H23" s="59">
        <f t="shared" si="5"/>
        <v>11.408366882710846</v>
      </c>
      <c r="I23" s="59"/>
      <c r="J23" s="43">
        <v>7641.7057099999993</v>
      </c>
      <c r="K23" s="43">
        <v>9075.9543949999988</v>
      </c>
      <c r="L23" s="57">
        <f t="shared" si="6"/>
        <v>0.78756836758991644</v>
      </c>
      <c r="M23" s="148"/>
      <c r="N23" s="76"/>
      <c r="O23" s="76"/>
      <c r="P23" s="76"/>
      <c r="Q23" s="76"/>
      <c r="R23" s="76"/>
    </row>
    <row r="24" spans="1:22" s="22" customFormat="1" ht="15" customHeight="1" x14ac:dyDescent="0.2">
      <c r="A24" s="131"/>
      <c r="B24" s="41" t="s">
        <v>69</v>
      </c>
      <c r="C24" s="43">
        <v>503.09984699999995</v>
      </c>
      <c r="D24" s="43">
        <v>536.22887199999991</v>
      </c>
      <c r="E24" s="43">
        <v>558.25411899999983</v>
      </c>
      <c r="F24" s="57">
        <f t="shared" si="3"/>
        <v>0.54513974796546982</v>
      </c>
      <c r="G24" s="58">
        <f t="shared" si="4"/>
        <v>55.154271999999878</v>
      </c>
      <c r="H24" s="59">
        <f t="shared" si="5"/>
        <v>10.962887849973821</v>
      </c>
      <c r="I24" s="59"/>
      <c r="J24" s="43">
        <v>5135.6118330000027</v>
      </c>
      <c r="K24" s="43">
        <v>5910.8649350000014</v>
      </c>
      <c r="L24" s="57">
        <f t="shared" si="6"/>
        <v>0.51291688403227476</v>
      </c>
      <c r="M24" s="151"/>
      <c r="N24" s="76"/>
      <c r="O24" s="76"/>
      <c r="P24" s="76"/>
      <c r="Q24" s="76"/>
      <c r="R24" s="76"/>
    </row>
    <row r="25" spans="1:22" s="22" customFormat="1" ht="15" customHeight="1" x14ac:dyDescent="0.2">
      <c r="A25" s="131"/>
      <c r="B25" s="41" t="s">
        <v>71</v>
      </c>
      <c r="C25" s="43">
        <v>300.63666899999998</v>
      </c>
      <c r="D25" s="43">
        <v>309.49994499999997</v>
      </c>
      <c r="E25" s="43">
        <v>333.62791899999996</v>
      </c>
      <c r="F25" s="57">
        <f t="shared" si="3"/>
        <v>0.32579041244459533</v>
      </c>
      <c r="G25" s="58">
        <f t="shared" si="4"/>
        <v>32.99124999999998</v>
      </c>
      <c r="H25" s="59">
        <f t="shared" si="5"/>
        <v>10.973794417606451</v>
      </c>
      <c r="I25" s="59"/>
      <c r="J25" s="43">
        <v>3577.3108719999987</v>
      </c>
      <c r="K25" s="43">
        <v>3685.2358040000004</v>
      </c>
      <c r="L25" s="57">
        <f t="shared" si="6"/>
        <v>0.31978732153382461</v>
      </c>
      <c r="M25" s="150"/>
      <c r="N25" s="76"/>
      <c r="O25" s="76"/>
      <c r="P25" s="76"/>
      <c r="Q25" s="76"/>
      <c r="R25" s="76"/>
    </row>
    <row r="26" spans="1:22" s="79" customFormat="1" ht="15" customHeight="1" x14ac:dyDescent="0.2">
      <c r="A26" s="131"/>
      <c r="B26" s="41" t="s">
        <v>63</v>
      </c>
      <c r="C26" s="43">
        <v>2342.2091990000031</v>
      </c>
      <c r="D26" s="43">
        <v>2484.0815850000004</v>
      </c>
      <c r="E26" s="43">
        <v>2452.1280309999975</v>
      </c>
      <c r="F26" s="57">
        <f t="shared" si="3"/>
        <v>2.394523231092188</v>
      </c>
      <c r="G26" s="58">
        <f t="shared" si="4"/>
        <v>109.91883199999438</v>
      </c>
      <c r="H26" s="59">
        <f t="shared" si="5"/>
        <v>4.6929553537285988</v>
      </c>
      <c r="I26" s="59"/>
      <c r="J26" s="43">
        <v>25016.433595999988</v>
      </c>
      <c r="K26" s="43">
        <v>27024.334284999997</v>
      </c>
      <c r="L26" s="57">
        <f t="shared" si="6"/>
        <v>2.3450438280922699</v>
      </c>
      <c r="M26" s="150"/>
      <c r="N26" s="98"/>
      <c r="O26" s="98"/>
      <c r="P26" s="98"/>
      <c r="Q26" s="98"/>
      <c r="R26" s="98"/>
    </row>
    <row r="27" spans="1:22" s="22" customFormat="1" ht="6" customHeight="1" x14ac:dyDescent="0.2">
      <c r="A27" s="131"/>
      <c r="B27" s="41"/>
      <c r="C27" s="56"/>
      <c r="D27" s="56"/>
      <c r="E27" s="56"/>
      <c r="F27" s="57"/>
      <c r="G27" s="58"/>
      <c r="H27" s="59"/>
      <c r="I27" s="59"/>
      <c r="J27" s="56"/>
      <c r="K27" s="56"/>
      <c r="L27" s="57"/>
    </row>
    <row r="28" spans="1:22" s="23" customFormat="1" ht="15" customHeight="1" x14ac:dyDescent="0.2">
      <c r="A28" s="60" t="s">
        <v>53</v>
      </c>
      <c r="B28" s="61"/>
      <c r="C28" s="61">
        <f t="shared" ref="C28:E28" si="7">SUM(C29:C35)</f>
        <v>5875.1912810000013</v>
      </c>
      <c r="D28" s="61">
        <f t="shared" si="7"/>
        <v>6857.6773599999979</v>
      </c>
      <c r="E28" s="61">
        <f t="shared" si="7"/>
        <v>7348.2310759999964</v>
      </c>
      <c r="F28" s="62">
        <f>E28/$E$5*100</f>
        <v>6.1573398173421534</v>
      </c>
      <c r="G28" s="63">
        <f>E28-C28</f>
        <v>1473.0397949999951</v>
      </c>
      <c r="H28" s="64">
        <f>(G28/C28)*100</f>
        <v>25.072201474762419</v>
      </c>
      <c r="I28" s="64"/>
      <c r="J28" s="61">
        <f t="shared" ref="J28:K28" si="8">SUM(J29:J35)</f>
        <v>66504.777916999999</v>
      </c>
      <c r="K28" s="61">
        <f t="shared" si="8"/>
        <v>79109.580415999997</v>
      </c>
      <c r="L28" s="62">
        <f>K28/$K$5*100</f>
        <v>5.7708783410586797</v>
      </c>
      <c r="M28" s="178"/>
    </row>
    <row r="29" spans="1:22" s="22" customFormat="1" x14ac:dyDescent="0.2">
      <c r="A29" s="131"/>
      <c r="B29" s="42" t="s">
        <v>72</v>
      </c>
      <c r="C29" s="43">
        <v>775.24170600000002</v>
      </c>
      <c r="D29" s="43">
        <v>828.66075400000022</v>
      </c>
      <c r="E29" s="43">
        <v>819.43520000000001</v>
      </c>
      <c r="F29" s="57">
        <f>E29/$E$28*100</f>
        <v>11.151462052906194</v>
      </c>
      <c r="G29" s="58">
        <f>E29-C29</f>
        <v>44.193493999999987</v>
      </c>
      <c r="H29" s="59">
        <f>(G29/C29)*100</f>
        <v>5.7006084241809338</v>
      </c>
      <c r="I29" s="59"/>
      <c r="J29" s="43">
        <v>5729.1441530000011</v>
      </c>
      <c r="K29" s="43">
        <v>7598.1463809999987</v>
      </c>
      <c r="L29" s="57">
        <f>K29/$K$28*100</f>
        <v>9.6045843512820159</v>
      </c>
      <c r="M29" s="150"/>
      <c r="N29" s="167"/>
      <c r="O29" s="167"/>
      <c r="P29" s="167"/>
      <c r="Q29" s="98"/>
      <c r="R29" s="98"/>
    </row>
    <row r="30" spans="1:22" s="22" customFormat="1" ht="15" customHeight="1" x14ac:dyDescent="0.2">
      <c r="A30" s="131"/>
      <c r="B30" s="41" t="s">
        <v>74</v>
      </c>
      <c r="C30" s="43">
        <v>274.42365600000005</v>
      </c>
      <c r="D30" s="43">
        <v>531.56078400000013</v>
      </c>
      <c r="E30" s="43">
        <v>709.98109499999998</v>
      </c>
      <c r="F30" s="57">
        <f t="shared" ref="F30:F35" si="9">E30/$E$28*100</f>
        <v>9.6619320712281915</v>
      </c>
      <c r="G30" s="58">
        <f t="shared" ref="G30:G35" si="10">E30-C30</f>
        <v>435.55743899999993</v>
      </c>
      <c r="H30" s="59">
        <f t="shared" ref="H30:H35" si="11">(G30/C30)*100</f>
        <v>158.71716212395327</v>
      </c>
      <c r="I30" s="59"/>
      <c r="J30" s="43">
        <v>3162.4362590000001</v>
      </c>
      <c r="K30" s="43">
        <v>5244.6841830000003</v>
      </c>
      <c r="L30" s="57">
        <f t="shared" ref="L30:L35" si="12">K30/$K$28*100</f>
        <v>6.6296447982920377</v>
      </c>
      <c r="M30" s="148"/>
      <c r="N30" s="137"/>
      <c r="O30" s="137"/>
      <c r="P30" s="137"/>
      <c r="Q30" s="137"/>
      <c r="R30" s="137"/>
    </row>
    <row r="31" spans="1:22" s="22" customFormat="1" ht="15" customHeight="1" x14ac:dyDescent="0.2">
      <c r="A31" s="131"/>
      <c r="B31" s="41" t="s">
        <v>73</v>
      </c>
      <c r="C31" s="43">
        <v>419.29153799999995</v>
      </c>
      <c r="D31" s="43">
        <v>456.1581250000001</v>
      </c>
      <c r="E31" s="43">
        <v>504.5627320000001</v>
      </c>
      <c r="F31" s="57">
        <f t="shared" si="9"/>
        <v>6.8664516232750046</v>
      </c>
      <c r="G31" s="58">
        <f t="shared" si="10"/>
        <v>85.27119400000015</v>
      </c>
      <c r="H31" s="59">
        <f t="shared" si="11"/>
        <v>20.336969929500501</v>
      </c>
      <c r="I31" s="59"/>
      <c r="J31" s="43">
        <v>5084.605580999998</v>
      </c>
      <c r="K31" s="43">
        <v>4613.0333080000028</v>
      </c>
      <c r="L31" s="57">
        <f t="shared" si="12"/>
        <v>5.8311942545292679</v>
      </c>
      <c r="M31" s="150"/>
      <c r="N31" s="98"/>
      <c r="O31" s="98"/>
      <c r="P31" s="98"/>
      <c r="Q31" s="98"/>
      <c r="R31" s="98"/>
    </row>
    <row r="32" spans="1:22" s="22" customFormat="1" ht="15" customHeight="1" x14ac:dyDescent="0.2">
      <c r="A32" s="131"/>
      <c r="B32" s="41" t="s">
        <v>173</v>
      </c>
      <c r="C32" s="43">
        <v>418.29013899999995</v>
      </c>
      <c r="D32" s="43">
        <v>463.96900099999999</v>
      </c>
      <c r="E32" s="43">
        <v>648.68007700000021</v>
      </c>
      <c r="F32" s="57">
        <f t="shared" si="9"/>
        <v>8.8277038417946532</v>
      </c>
      <c r="G32" s="58">
        <f t="shared" si="10"/>
        <v>230.38993800000026</v>
      </c>
      <c r="H32" s="59">
        <f t="shared" si="11"/>
        <v>55.07897904329996</v>
      </c>
      <c r="I32" s="59"/>
      <c r="J32" s="43">
        <v>6750.7955579999998</v>
      </c>
      <c r="K32" s="43">
        <v>4242.2957720000004</v>
      </c>
      <c r="L32" s="57">
        <f t="shared" si="12"/>
        <v>5.3625562791406134</v>
      </c>
      <c r="M32" s="150"/>
      <c r="N32" s="166"/>
      <c r="O32" s="166"/>
      <c r="P32" s="166"/>
      <c r="Q32" s="98"/>
      <c r="R32" s="98"/>
    </row>
    <row r="33" spans="1:18" s="22" customFormat="1" ht="15" customHeight="1" x14ac:dyDescent="0.2">
      <c r="A33" s="131"/>
      <c r="B33" s="41" t="s">
        <v>75</v>
      </c>
      <c r="C33" s="43">
        <v>89.527678000000009</v>
      </c>
      <c r="D33" s="43">
        <v>80.171210000000016</v>
      </c>
      <c r="E33" s="43">
        <v>85.631405000000001</v>
      </c>
      <c r="F33" s="57">
        <f t="shared" si="9"/>
        <v>1.1653335900075339</v>
      </c>
      <c r="G33" s="58">
        <f t="shared" si="10"/>
        <v>-3.8962730000000079</v>
      </c>
      <c r="H33" s="59">
        <f t="shared" si="11"/>
        <v>-4.3520317817245386</v>
      </c>
      <c r="I33" s="59"/>
      <c r="J33" s="43">
        <v>868.00225000000012</v>
      </c>
      <c r="K33" s="43">
        <v>964.56878800000004</v>
      </c>
      <c r="L33" s="57">
        <f t="shared" si="12"/>
        <v>1.2192818909262158</v>
      </c>
      <c r="M33" s="151"/>
      <c r="N33" s="137"/>
      <c r="O33" s="137"/>
      <c r="P33" s="137"/>
      <c r="Q33" s="137"/>
      <c r="R33" s="137"/>
    </row>
    <row r="34" spans="1:18" s="22" customFormat="1" ht="15" customHeight="1" x14ac:dyDescent="0.2">
      <c r="A34" s="131"/>
      <c r="B34" s="41" t="s">
        <v>76</v>
      </c>
      <c r="C34" s="43">
        <v>4.2388110000000001</v>
      </c>
      <c r="D34" s="43">
        <v>3.1780449999999996</v>
      </c>
      <c r="E34" s="43">
        <v>1.4689559999999999</v>
      </c>
      <c r="F34" s="57">
        <f t="shared" si="9"/>
        <v>1.9990607056407716E-2</v>
      </c>
      <c r="G34" s="58">
        <f t="shared" si="10"/>
        <v>-2.7698550000000002</v>
      </c>
      <c r="H34" s="59">
        <f t="shared" si="11"/>
        <v>-65.345093234871769</v>
      </c>
      <c r="I34" s="59"/>
      <c r="J34" s="43">
        <v>95.702633999999989</v>
      </c>
      <c r="K34" s="43">
        <v>43.044369999999994</v>
      </c>
      <c r="L34" s="57">
        <f t="shared" si="12"/>
        <v>5.4411071040511072E-2</v>
      </c>
      <c r="M34" s="148"/>
      <c r="N34" s="98"/>
      <c r="O34" s="98"/>
      <c r="P34" s="98"/>
      <c r="Q34" s="98"/>
      <c r="R34" s="98"/>
    </row>
    <row r="35" spans="1:18" s="79" customFormat="1" ht="15" customHeight="1" x14ac:dyDescent="0.2">
      <c r="A35" s="131"/>
      <c r="B35" s="41" t="s">
        <v>136</v>
      </c>
      <c r="C35" s="43">
        <v>3894.1777530000013</v>
      </c>
      <c r="D35" s="43">
        <v>4493.9794409999977</v>
      </c>
      <c r="E35" s="43">
        <v>4578.4716109999963</v>
      </c>
      <c r="F35" s="57">
        <f t="shared" si="9"/>
        <v>62.307126213732019</v>
      </c>
      <c r="G35" s="58">
        <f t="shared" si="10"/>
        <v>684.293857999995</v>
      </c>
      <c r="H35" s="59">
        <f t="shared" si="11"/>
        <v>17.572229656769721</v>
      </c>
      <c r="I35" s="59"/>
      <c r="J35" s="43">
        <v>44814.091482000003</v>
      </c>
      <c r="K35" s="43">
        <v>56403.807613999998</v>
      </c>
      <c r="L35" s="57">
        <f t="shared" si="12"/>
        <v>71.298327354789336</v>
      </c>
      <c r="M35" s="148"/>
      <c r="N35" s="98"/>
      <c r="O35" s="98"/>
      <c r="P35" s="98"/>
      <c r="Q35" s="98"/>
      <c r="R35" s="98"/>
    </row>
    <row r="36" spans="1:18" s="22" customFormat="1" ht="6" customHeight="1" x14ac:dyDescent="0.2">
      <c r="A36" s="131"/>
      <c r="B36" s="41"/>
      <c r="C36" s="56"/>
      <c r="D36" s="56"/>
      <c r="E36" s="56"/>
      <c r="F36" s="57"/>
      <c r="G36" s="58"/>
      <c r="H36" s="59"/>
      <c r="I36" s="59"/>
      <c r="J36" s="56"/>
      <c r="K36" s="56"/>
      <c r="L36" s="57"/>
    </row>
    <row r="37" spans="1:18" s="23" customFormat="1" ht="15" customHeight="1" x14ac:dyDescent="0.2">
      <c r="A37" s="60" t="s">
        <v>54</v>
      </c>
      <c r="B37" s="61"/>
      <c r="C37" s="61">
        <f>SUM(C38:C44)</f>
        <v>10333.179413999998</v>
      </c>
      <c r="D37" s="61">
        <f t="shared" ref="D37:E37" si="13">SUM(D38:D44)</f>
        <v>8391.5391679999993</v>
      </c>
      <c r="E37" s="61">
        <f t="shared" si="13"/>
        <v>7755.1291060000012</v>
      </c>
      <c r="F37" s="62">
        <f>E37/$E$5*100</f>
        <v>6.4982939076265511</v>
      </c>
      <c r="G37" s="63">
        <f>E37-C37</f>
        <v>-2578.0503079999971</v>
      </c>
      <c r="H37" s="64">
        <f>(G37/C37)*100</f>
        <v>-24.949245577862541</v>
      </c>
      <c r="I37" s="64"/>
      <c r="J37" s="61">
        <f t="shared" ref="J37" si="14">SUM(J38:J44)</f>
        <v>113024.22366500001</v>
      </c>
      <c r="K37" s="61">
        <f t="shared" ref="K37" si="15">SUM(K38:K44)</f>
        <v>115442.05847400003</v>
      </c>
      <c r="L37" s="62">
        <f>K37/$K$5*100</f>
        <v>8.4212565834832365</v>
      </c>
      <c r="M37" s="80"/>
    </row>
    <row r="38" spans="1:18" s="22" customFormat="1" ht="15" customHeight="1" x14ac:dyDescent="0.2">
      <c r="A38" s="131"/>
      <c r="B38" s="41" t="s">
        <v>77</v>
      </c>
      <c r="C38" s="43">
        <v>6181.9737809999988</v>
      </c>
      <c r="D38" s="43">
        <v>4275.4492620000001</v>
      </c>
      <c r="E38" s="43">
        <v>4118.9556430000011</v>
      </c>
      <c r="F38" s="57">
        <f>E38/$E$37*100</f>
        <v>53.112663718431719</v>
      </c>
      <c r="G38" s="58">
        <f>E38-C38</f>
        <v>-2063.0181379999976</v>
      </c>
      <c r="H38" s="59">
        <f>(G38/C38)*100</f>
        <v>-33.37151225617594</v>
      </c>
      <c r="I38" s="59"/>
      <c r="J38" s="43">
        <v>60972.369945999992</v>
      </c>
      <c r="K38" s="43">
        <v>63166.562576000018</v>
      </c>
      <c r="L38" s="57">
        <f>K38/$K$37*100</f>
        <v>54.717113858660497</v>
      </c>
      <c r="M38" s="150"/>
      <c r="N38" s="98"/>
      <c r="O38" s="98"/>
      <c r="P38" s="98"/>
      <c r="Q38" s="98"/>
      <c r="R38" s="98"/>
    </row>
    <row r="39" spans="1:18" s="22" customFormat="1" ht="15" customHeight="1" x14ac:dyDescent="0.2">
      <c r="A39" s="131"/>
      <c r="B39" s="41" t="s">
        <v>135</v>
      </c>
      <c r="C39" s="43">
        <v>1289.2073210000001</v>
      </c>
      <c r="D39" s="43">
        <v>1182.363243</v>
      </c>
      <c r="E39" s="43">
        <v>1302.5427140000002</v>
      </c>
      <c r="F39" s="57">
        <f t="shared" ref="F39:F44" si="16">E39/$E$37*100</f>
        <v>16.795886905251479</v>
      </c>
      <c r="G39" s="58">
        <f t="shared" ref="G39:G44" si="17">E39-C39</f>
        <v>13.335393000000067</v>
      </c>
      <c r="H39" s="59">
        <f t="shared" ref="H39:H44" si="18">(G39/C39)*100</f>
        <v>1.0343870053154984</v>
      </c>
      <c r="I39" s="59"/>
      <c r="J39" s="43">
        <v>16415.966233000006</v>
      </c>
      <c r="K39" s="43">
        <v>16497.025725000007</v>
      </c>
      <c r="L39" s="57">
        <f t="shared" ref="L39:L44" si="19">K39/$K$37*100</f>
        <v>14.290308006518684</v>
      </c>
      <c r="M39" s="150"/>
      <c r="N39" s="98"/>
      <c r="O39" s="98"/>
      <c r="P39" s="98"/>
      <c r="Q39" s="98"/>
      <c r="R39" s="98"/>
    </row>
    <row r="40" spans="1:18" s="22" customFormat="1" ht="15" customHeight="1" x14ac:dyDescent="0.2">
      <c r="A40" s="131"/>
      <c r="B40" s="41" t="s">
        <v>79</v>
      </c>
      <c r="C40" s="43">
        <v>562.23393499999997</v>
      </c>
      <c r="D40" s="43">
        <v>955.13896899999997</v>
      </c>
      <c r="E40" s="43">
        <v>379.81116200000002</v>
      </c>
      <c r="F40" s="57">
        <f t="shared" si="16"/>
        <v>4.897547891319399</v>
      </c>
      <c r="G40" s="58">
        <f t="shared" si="17"/>
        <v>-182.42277299999995</v>
      </c>
      <c r="H40" s="59">
        <f t="shared" si="18"/>
        <v>-32.4460623316876</v>
      </c>
      <c r="I40" s="59"/>
      <c r="J40" s="43">
        <v>6994.9789370000008</v>
      </c>
      <c r="K40" s="43">
        <v>10000.601856000001</v>
      </c>
      <c r="L40" s="57">
        <f t="shared" si="19"/>
        <v>8.6628755483014412</v>
      </c>
      <c r="M40" s="150"/>
      <c r="N40" s="137"/>
      <c r="O40" s="137"/>
      <c r="P40" s="98"/>
      <c r="Q40" s="98"/>
      <c r="R40" s="98"/>
    </row>
    <row r="41" spans="1:18" s="22" customFormat="1" ht="15" customHeight="1" x14ac:dyDescent="0.2">
      <c r="A41" s="131"/>
      <c r="B41" s="41" t="s">
        <v>137</v>
      </c>
      <c r="C41" s="43">
        <v>263.63970299999988</v>
      </c>
      <c r="D41" s="43">
        <v>307.13475899999997</v>
      </c>
      <c r="E41" s="43">
        <v>202.10056600000001</v>
      </c>
      <c r="F41" s="57">
        <f t="shared" si="16"/>
        <v>2.6060245192261018</v>
      </c>
      <c r="G41" s="58">
        <f t="shared" si="17"/>
        <v>-61.539136999999869</v>
      </c>
      <c r="H41" s="59">
        <f t="shared" si="18"/>
        <v>-23.342135611493955</v>
      </c>
      <c r="I41" s="59"/>
      <c r="J41" s="43">
        <v>2449.6952910000005</v>
      </c>
      <c r="K41" s="43">
        <v>2939.5605100000002</v>
      </c>
      <c r="L41" s="57">
        <f t="shared" si="19"/>
        <v>2.5463514327943577</v>
      </c>
      <c r="M41" s="150"/>
      <c r="N41" s="98"/>
      <c r="O41" s="98"/>
      <c r="P41" s="98"/>
      <c r="Q41" s="98"/>
      <c r="R41" s="98"/>
    </row>
    <row r="42" spans="1:18" s="22" customFormat="1" ht="15" customHeight="1" x14ac:dyDescent="0.2">
      <c r="A42" s="131"/>
      <c r="B42" s="41" t="s">
        <v>80</v>
      </c>
      <c r="C42" s="43">
        <v>19.067634999999996</v>
      </c>
      <c r="D42" s="43">
        <v>42.002272999999995</v>
      </c>
      <c r="E42" s="43">
        <v>45.474245999999994</v>
      </c>
      <c r="F42" s="57">
        <f t="shared" si="16"/>
        <v>0.58637638881881937</v>
      </c>
      <c r="G42" s="58">
        <f t="shared" si="17"/>
        <v>26.406610999999998</v>
      </c>
      <c r="H42" s="59">
        <f>(G42/C42)*100</f>
        <v>138.48917812827867</v>
      </c>
      <c r="I42" s="59"/>
      <c r="J42" s="43">
        <v>570.84616399999993</v>
      </c>
      <c r="K42" s="43">
        <v>556.527243</v>
      </c>
      <c r="L42" s="57">
        <f t="shared" si="19"/>
        <v>0.48208361004351075</v>
      </c>
      <c r="M42" s="151"/>
      <c r="N42" s="98"/>
      <c r="O42" s="98"/>
      <c r="P42" s="137"/>
      <c r="Q42" s="137"/>
      <c r="R42" s="137"/>
    </row>
    <row r="43" spans="1:18" s="22" customFormat="1" ht="15" customHeight="1" x14ac:dyDescent="0.2">
      <c r="A43" s="131"/>
      <c r="B43" s="41" t="s">
        <v>174</v>
      </c>
      <c r="C43" s="43">
        <v>0</v>
      </c>
      <c r="D43" s="43">
        <v>0</v>
      </c>
      <c r="E43" s="43">
        <v>1.6260000000000001E-3</v>
      </c>
      <c r="F43" s="57">
        <f t="shared" si="16"/>
        <v>2.096676893157064E-5</v>
      </c>
      <c r="G43" s="58">
        <f t="shared" si="17"/>
        <v>1.6260000000000001E-3</v>
      </c>
      <c r="H43" s="59" t="e">
        <f>(G43/C43)*100</f>
        <v>#DIV/0!</v>
      </c>
      <c r="I43" s="59"/>
      <c r="J43" s="43">
        <v>713.51909999999998</v>
      </c>
      <c r="K43" s="43">
        <v>356.289489</v>
      </c>
      <c r="L43" s="57">
        <f t="shared" si="19"/>
        <v>0.3086305751211495</v>
      </c>
      <c r="M43" s="152"/>
      <c r="N43" s="98"/>
      <c r="O43" s="98"/>
      <c r="P43" s="98"/>
      <c r="Q43" s="98"/>
      <c r="R43" s="98"/>
    </row>
    <row r="44" spans="1:18" s="79" customFormat="1" ht="15" customHeight="1" x14ac:dyDescent="0.2">
      <c r="A44" s="131"/>
      <c r="B44" s="41" t="s">
        <v>78</v>
      </c>
      <c r="C44" s="43">
        <v>2017.0570389999998</v>
      </c>
      <c r="D44" s="43">
        <v>1629.450662</v>
      </c>
      <c r="E44" s="43">
        <v>1706.2431489999999</v>
      </c>
      <c r="F44" s="57">
        <f t="shared" si="16"/>
        <v>22.001479610183548</v>
      </c>
      <c r="G44" s="58">
        <f t="shared" si="17"/>
        <v>-310.8138899999999</v>
      </c>
      <c r="H44" s="59">
        <f t="shared" si="18"/>
        <v>-15.40927618755356</v>
      </c>
      <c r="I44" s="59"/>
      <c r="J44" s="43">
        <v>24906.847994</v>
      </c>
      <c r="K44" s="43">
        <v>21925.491075000002</v>
      </c>
      <c r="L44" s="57">
        <f t="shared" si="19"/>
        <v>18.992636968560365</v>
      </c>
      <c r="M44" s="150"/>
      <c r="N44" s="98"/>
      <c r="O44" s="98"/>
      <c r="P44" s="98"/>
      <c r="Q44" s="98"/>
      <c r="R44" s="98"/>
    </row>
    <row r="45" spans="1:18" s="22" customFormat="1" ht="6" customHeight="1" x14ac:dyDescent="0.2">
      <c r="A45" s="131"/>
      <c r="B45" s="41"/>
      <c r="C45" s="116"/>
      <c r="D45" s="116"/>
      <c r="E45" s="116"/>
      <c r="F45" s="57"/>
      <c r="G45" s="58"/>
      <c r="H45" s="59"/>
      <c r="I45" s="59"/>
      <c r="J45" s="43"/>
      <c r="K45" s="43"/>
      <c r="L45" s="57"/>
    </row>
    <row r="46" spans="1:18" s="23" customFormat="1" ht="15" customHeight="1" x14ac:dyDescent="0.2">
      <c r="A46" s="60" t="s">
        <v>55</v>
      </c>
      <c r="B46" s="61"/>
      <c r="C46" s="155">
        <v>1233.466586</v>
      </c>
      <c r="D46" s="155">
        <v>1906.5858340000007</v>
      </c>
      <c r="E46" s="155">
        <v>1831.9527420000002</v>
      </c>
      <c r="F46" s="156">
        <f>E46/$E$5*100</f>
        <v>1.5350572736678245</v>
      </c>
      <c r="G46" s="157">
        <f>E46-C46</f>
        <v>598.48615600000016</v>
      </c>
      <c r="H46" s="158">
        <f>(G46/C46)*100</f>
        <v>48.520662237055539</v>
      </c>
      <c r="I46" s="158"/>
      <c r="J46" s="155">
        <v>17396.948612999997</v>
      </c>
      <c r="K46" s="155">
        <v>23887.506218000013</v>
      </c>
      <c r="L46" s="62">
        <f>K46/$K$5*100</f>
        <v>1.7425435899225188</v>
      </c>
    </row>
    <row r="47" spans="1:18" x14ac:dyDescent="0.2">
      <c r="N47" s="164"/>
      <c r="O47" s="164"/>
      <c r="P47" s="164"/>
      <c r="Q47" s="164"/>
      <c r="R47" s="164"/>
    </row>
    <row r="48" spans="1:18" x14ac:dyDescent="0.2">
      <c r="M48" s="23"/>
      <c r="N48" s="98"/>
      <c r="O48" s="98"/>
      <c r="P48" s="98"/>
      <c r="Q48" s="98"/>
      <c r="R48" s="98"/>
    </row>
    <row r="49" spans="3:11" x14ac:dyDescent="0.2">
      <c r="C49" s="164"/>
      <c r="D49" s="164"/>
      <c r="E49" s="164"/>
    </row>
    <row r="50" spans="3:11" x14ac:dyDescent="0.2">
      <c r="C50" s="164"/>
      <c r="D50" s="164"/>
      <c r="E50" s="164"/>
      <c r="J50" s="164"/>
      <c r="K50" s="164"/>
    </row>
  </sheetData>
  <sortState ref="M37:R43">
    <sortCondition descending="1" ref="R37:R43"/>
  </sortState>
  <mergeCells count="3">
    <mergeCell ref="C3:E3"/>
    <mergeCell ref="G3:H3"/>
    <mergeCell ref="J3:L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3" fitToWidth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41"/>
  <sheetViews>
    <sheetView tabSelected="1" view="pageBreakPreview" zoomScaleNormal="100" zoomScaleSheetLayoutView="100" workbookViewId="0">
      <pane xSplit="2" ySplit="4" topLeftCell="C5" activePane="bottomRight" state="frozen"/>
      <selection activeCell="N52" sqref="N52"/>
      <selection pane="topRight" activeCell="N52" sqref="N52"/>
      <selection pane="bottomLeft" activeCell="N52" sqref="N52"/>
      <selection pane="bottomRight" activeCell="J8" sqref="J8:K9"/>
    </sheetView>
  </sheetViews>
  <sheetFormatPr defaultColWidth="9.140625" defaultRowHeight="12.75" x14ac:dyDescent="0.2"/>
  <cols>
    <col min="1" max="1" width="1.42578125" style="21" customWidth="1"/>
    <col min="2" max="2" width="54.85546875" style="21" customWidth="1"/>
    <col min="3" max="5" width="10.28515625" style="21" bestFit="1" customWidth="1"/>
    <col min="6" max="6" width="6.5703125" style="21" bestFit="1" customWidth="1"/>
    <col min="7" max="7" width="11.85546875" style="21" customWidth="1"/>
    <col min="8" max="8" width="8.140625" style="21" bestFit="1" customWidth="1"/>
    <col min="9" max="9" width="0.85546875" style="21" customWidth="1"/>
    <col min="10" max="10" width="11" style="21" bestFit="1" customWidth="1"/>
    <col min="11" max="11" width="10" style="21" bestFit="1" customWidth="1"/>
    <col min="12" max="12" width="8.28515625" style="21" customWidth="1"/>
    <col min="13" max="13" width="19" style="21" customWidth="1"/>
    <col min="14" max="14" width="12.7109375" style="162" bestFit="1" customWidth="1"/>
    <col min="15" max="15" width="11.85546875" style="162" bestFit="1" customWidth="1"/>
    <col min="16" max="16" width="12" style="162" bestFit="1" customWidth="1"/>
    <col min="17" max="17" width="13.28515625" style="162" bestFit="1" customWidth="1"/>
    <col min="18" max="18" width="12.85546875" style="162" bestFit="1" customWidth="1"/>
    <col min="19" max="19" width="9.140625" style="162"/>
    <col min="20" max="36" width="9.140625" style="159"/>
    <col min="37" max="16384" width="9.140625" style="21"/>
  </cols>
  <sheetData>
    <row r="1" spans="1:36" x14ac:dyDescent="0.2">
      <c r="A1" s="100" t="s">
        <v>132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</row>
    <row r="2" spans="1:36" x14ac:dyDescent="0.2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36" s="1" customFormat="1" ht="12" x14ac:dyDescent="0.2">
      <c r="A3" s="27"/>
      <c r="B3" s="13"/>
      <c r="C3" s="198" t="s">
        <v>122</v>
      </c>
      <c r="D3" s="198"/>
      <c r="E3" s="198"/>
      <c r="F3" s="13"/>
      <c r="G3" s="199" t="s">
        <v>106</v>
      </c>
      <c r="H3" s="199"/>
      <c r="I3" s="14"/>
      <c r="J3" s="198" t="s">
        <v>122</v>
      </c>
      <c r="K3" s="198"/>
      <c r="L3" s="198"/>
      <c r="N3" s="162"/>
      <c r="O3" s="162"/>
      <c r="P3" s="162"/>
      <c r="R3" s="162"/>
      <c r="S3" s="162"/>
      <c r="T3" s="159"/>
      <c r="U3" s="159"/>
      <c r="V3" s="159"/>
      <c r="W3" s="159"/>
    </row>
    <row r="4" spans="1:36" s="22" customFormat="1" ht="24" x14ac:dyDescent="0.2">
      <c r="A4" s="28"/>
      <c r="B4" s="28" t="s">
        <v>81</v>
      </c>
      <c r="C4" s="17" t="s">
        <v>183</v>
      </c>
      <c r="D4" s="17" t="s">
        <v>179</v>
      </c>
      <c r="E4" s="17" t="s">
        <v>184</v>
      </c>
      <c r="F4" s="18" t="s">
        <v>116</v>
      </c>
      <c r="G4" s="17" t="s">
        <v>123</v>
      </c>
      <c r="H4" s="17" t="s">
        <v>2</v>
      </c>
      <c r="I4" s="20"/>
      <c r="J4" s="17" t="s">
        <v>185</v>
      </c>
      <c r="K4" s="17" t="s">
        <v>186</v>
      </c>
      <c r="L4" s="18" t="s">
        <v>116</v>
      </c>
      <c r="M4" s="169"/>
      <c r="S4" s="162"/>
      <c r="T4" s="159"/>
      <c r="U4" s="159"/>
      <c r="V4" s="159"/>
      <c r="W4" s="159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s="22" customFormat="1" ht="15" customHeight="1" x14ac:dyDescent="0.2">
      <c r="A5" s="94" t="s">
        <v>109</v>
      </c>
      <c r="B5" s="87"/>
      <c r="C5" s="95">
        <v>106630.601597</v>
      </c>
      <c r="D5" s="95">
        <v>111259.49768099999</v>
      </c>
      <c r="E5" s="95">
        <v>119341.002673</v>
      </c>
      <c r="F5" s="96">
        <f>E5/E$5*100</f>
        <v>100</v>
      </c>
      <c r="G5" s="96">
        <f t="shared" ref="G5" si="0">E5-C5</f>
        <v>12710.401075999995</v>
      </c>
      <c r="H5" s="96">
        <f t="shared" ref="H5" si="1">G5/C5*100</f>
        <v>11.920031290865001</v>
      </c>
      <c r="I5" s="97"/>
      <c r="J5" s="95">
        <v>1211044.0406490001</v>
      </c>
      <c r="K5" s="95">
        <v>1370841.243579</v>
      </c>
      <c r="L5" s="95">
        <f>K5/K$5*100</f>
        <v>100</v>
      </c>
      <c r="N5" s="98"/>
      <c r="O5" s="98"/>
      <c r="P5" s="98"/>
      <c r="Q5" s="98"/>
      <c r="R5" s="98"/>
      <c r="S5" s="162"/>
      <c r="T5" s="159"/>
      <c r="U5" s="159"/>
      <c r="V5" s="159"/>
      <c r="W5" s="159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s="22" customFormat="1" ht="6" customHeight="1" x14ac:dyDescent="0.2">
      <c r="A6" s="132"/>
      <c r="B6" s="132"/>
      <c r="C6" s="121"/>
      <c r="D6" s="121"/>
      <c r="E6" s="121"/>
      <c r="F6" s="122"/>
      <c r="G6" s="121"/>
      <c r="H6" s="121"/>
      <c r="I6" s="124"/>
      <c r="J6" s="121"/>
      <c r="K6" s="121"/>
      <c r="L6" s="122"/>
      <c r="N6" s="162"/>
      <c r="O6" s="162"/>
      <c r="P6" s="162"/>
      <c r="Q6" s="162"/>
      <c r="R6" s="162"/>
      <c r="S6" s="162"/>
      <c r="T6" s="159"/>
      <c r="U6" s="159"/>
      <c r="V6" s="159"/>
      <c r="W6" s="159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s="22" customFormat="1" ht="15" customHeight="1" x14ac:dyDescent="0.2">
      <c r="A7" s="36" t="s">
        <v>115</v>
      </c>
      <c r="B7" s="38"/>
      <c r="C7" s="38">
        <f>SUM(C8:C9)</f>
        <v>12286.691646000001</v>
      </c>
      <c r="D7" s="38">
        <f t="shared" ref="D7:E7" si="2">SUM(D8:D9)</f>
        <v>13263.648183000001</v>
      </c>
      <c r="E7" s="38">
        <f t="shared" si="2"/>
        <v>17387.271401999998</v>
      </c>
      <c r="F7" s="39">
        <f>E7/E$5*100</f>
        <v>14.569402814254834</v>
      </c>
      <c r="G7" s="40">
        <f>E7-C7</f>
        <v>5100.5797559999974</v>
      </c>
      <c r="H7" s="40">
        <f>G7/C7*100</f>
        <v>41.513044381320654</v>
      </c>
      <c r="I7" s="40">
        <v>91343.749976999999</v>
      </c>
      <c r="J7" s="38">
        <f t="shared" ref="J7" si="3">SUM(J8:J9)</f>
        <v>128743.418749</v>
      </c>
      <c r="K7" s="38">
        <f t="shared" ref="K7" si="4">SUM(K8:K9)</f>
        <v>166860.35669100002</v>
      </c>
      <c r="L7" s="39">
        <f>K7/K$5*100</f>
        <v>12.172113836855395</v>
      </c>
      <c r="M7" s="98"/>
      <c r="N7" s="76"/>
      <c r="O7" s="170"/>
      <c r="P7" s="76"/>
      <c r="Q7" s="76"/>
      <c r="R7" s="76"/>
      <c r="S7" s="162"/>
      <c r="T7" s="159"/>
      <c r="U7" s="159"/>
      <c r="V7" s="159"/>
      <c r="W7" s="159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s="22" customFormat="1" ht="15" customHeight="1" x14ac:dyDescent="0.2">
      <c r="A8" s="41"/>
      <c r="B8" s="42" t="s">
        <v>83</v>
      </c>
      <c r="C8" s="43">
        <v>11180.988293</v>
      </c>
      <c r="D8" s="43">
        <v>11882.361187</v>
      </c>
      <c r="E8" s="43">
        <v>15623.220684</v>
      </c>
      <c r="F8" s="44">
        <f>E8/E$5*100</f>
        <v>13.091243021317966</v>
      </c>
      <c r="G8" s="45">
        <f>E8-C8</f>
        <v>4442.2323909999996</v>
      </c>
      <c r="H8" s="45">
        <f t="shared" ref="H8:H37" si="5">G8/C8*100</f>
        <v>39.730230231804427</v>
      </c>
      <c r="I8" s="45">
        <v>-610.72689200000002</v>
      </c>
      <c r="J8" s="43">
        <v>116428.948836</v>
      </c>
      <c r="K8" s="43">
        <v>156926.69660600001</v>
      </c>
      <c r="L8" s="44">
        <f>K8/K$5*100</f>
        <v>11.447474121532476</v>
      </c>
      <c r="M8" s="179"/>
      <c r="N8" s="76"/>
      <c r="O8" s="76"/>
      <c r="P8" s="76"/>
      <c r="Q8" s="76"/>
      <c r="R8" s="76"/>
      <c r="S8" s="162"/>
      <c r="T8" s="159"/>
      <c r="U8" s="159"/>
      <c r="V8" s="159"/>
      <c r="W8" s="159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s="22" customFormat="1" ht="15" customHeight="1" x14ac:dyDescent="0.2">
      <c r="A9" s="41"/>
      <c r="B9" s="42" t="s">
        <v>84</v>
      </c>
      <c r="C9" s="43">
        <v>1105.7033530000001</v>
      </c>
      <c r="D9" s="43">
        <v>1381.286996</v>
      </c>
      <c r="E9" s="43">
        <v>1764.050718</v>
      </c>
      <c r="F9" s="44">
        <f>E9/E$5*100</f>
        <v>1.4781597929368691</v>
      </c>
      <c r="G9" s="45">
        <f t="shared" ref="G9:G37" si="6">E9-C9</f>
        <v>658.34736499999985</v>
      </c>
      <c r="H9" s="45">
        <f t="shared" si="5"/>
        <v>59.541048077114745</v>
      </c>
      <c r="I9" s="45">
        <v>90733.023084999993</v>
      </c>
      <c r="J9" s="43">
        <v>12314.469913000001</v>
      </c>
      <c r="K9" s="43">
        <v>9933.6600849999995</v>
      </c>
      <c r="L9" s="58">
        <f>K9/K$5*100</f>
        <v>0.72463971532291693</v>
      </c>
      <c r="M9" s="179"/>
      <c r="S9" s="162"/>
      <c r="T9" s="159"/>
      <c r="U9" s="159"/>
      <c r="V9" s="159"/>
      <c r="W9" s="159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s="22" customFormat="1" ht="8.1" customHeight="1" x14ac:dyDescent="0.2">
      <c r="A10" s="41"/>
      <c r="B10" s="42"/>
      <c r="C10" s="74"/>
      <c r="D10" s="74"/>
      <c r="E10" s="74"/>
      <c r="F10" s="58"/>
      <c r="G10" s="45"/>
      <c r="H10" s="45"/>
      <c r="I10" s="45"/>
      <c r="J10" s="46"/>
      <c r="K10" s="75"/>
      <c r="L10" s="58"/>
      <c r="S10" s="162"/>
      <c r="T10" s="159"/>
      <c r="U10" s="159"/>
      <c r="V10" s="159"/>
      <c r="W10" s="159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s="22" customFormat="1" ht="15" customHeight="1" x14ac:dyDescent="0.2">
      <c r="A11" s="36" t="s">
        <v>114</v>
      </c>
      <c r="B11" s="37"/>
      <c r="C11" s="38">
        <f>SUM(C12:C17)</f>
        <v>9203.0078439999979</v>
      </c>
      <c r="D11" s="38">
        <f t="shared" ref="D11:E11" si="7">SUM(D12:D17)</f>
        <v>10060.826287000002</v>
      </c>
      <c r="E11" s="38">
        <f t="shared" si="7"/>
        <v>10295.939754999999</v>
      </c>
      <c r="F11" s="39">
        <f>E11/E$5*100</f>
        <v>8.6273280133328214</v>
      </c>
      <c r="G11" s="40">
        <f t="shared" si="6"/>
        <v>1092.9319110000015</v>
      </c>
      <c r="H11" s="40">
        <f t="shared" si="5"/>
        <v>11.875812011966831</v>
      </c>
      <c r="I11" s="40"/>
      <c r="J11" s="38">
        <f t="shared" ref="J11" si="8">SUM(J12:J17)</f>
        <v>104117.73423699998</v>
      </c>
      <c r="K11" s="38">
        <f t="shared" ref="K11" si="9">SUM(K12:K17)</f>
        <v>117441.294572</v>
      </c>
      <c r="L11" s="39">
        <f>K11/K$5*100</f>
        <v>8.5670966730898463</v>
      </c>
      <c r="N11" s="76"/>
      <c r="O11" s="172"/>
      <c r="P11" s="171"/>
      <c r="Q11" s="76"/>
      <c r="R11" s="171"/>
      <c r="S11" s="162"/>
      <c r="T11" s="159"/>
      <c r="U11" s="159"/>
      <c r="V11" s="159"/>
      <c r="W11" s="159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s="22" customFormat="1" ht="15" customHeight="1" x14ac:dyDescent="0.2">
      <c r="A12" s="41"/>
      <c r="B12" s="42" t="s">
        <v>85</v>
      </c>
      <c r="C12" s="43">
        <v>1328.6682069999999</v>
      </c>
      <c r="D12" s="43">
        <v>1519.0013289999999</v>
      </c>
      <c r="E12" s="43">
        <v>1477.7793340000001</v>
      </c>
      <c r="F12" s="44">
        <f>E12/E$5*100</f>
        <v>1.2382829881605617</v>
      </c>
      <c r="G12" s="45">
        <f t="shared" si="6"/>
        <v>149.11112700000012</v>
      </c>
      <c r="H12" s="45">
        <f t="shared" si="5"/>
        <v>11.222600662409025</v>
      </c>
      <c r="I12" s="45"/>
      <c r="J12" s="43">
        <v>14275.110357</v>
      </c>
      <c r="K12" s="43">
        <v>17416.016104999999</v>
      </c>
      <c r="L12" s="44">
        <f>K12/K$5*100</f>
        <v>1.2704619288758898</v>
      </c>
      <c r="M12" s="179"/>
      <c r="N12" s="76"/>
      <c r="R12" s="76"/>
      <c r="S12" s="162"/>
      <c r="U12" s="159"/>
      <c r="V12" s="159"/>
      <c r="W12" s="159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s="22" customFormat="1" ht="15" customHeight="1" x14ac:dyDescent="0.2">
      <c r="A13" s="41"/>
      <c r="B13" s="41" t="s">
        <v>86</v>
      </c>
      <c r="C13" s="43">
        <v>1302.4507209999999</v>
      </c>
      <c r="D13" s="43">
        <v>1381.1791619999999</v>
      </c>
      <c r="E13" s="43">
        <v>1549.2182700000001</v>
      </c>
      <c r="F13" s="44">
        <f t="shared" ref="F13:F16" si="10">E13/E$5*100</f>
        <v>1.2981441711571098</v>
      </c>
      <c r="G13" s="45">
        <f t="shared" si="6"/>
        <v>246.76754900000014</v>
      </c>
      <c r="H13" s="45">
        <f t="shared" si="5"/>
        <v>18.94640196525333</v>
      </c>
      <c r="I13" s="45"/>
      <c r="J13" s="43">
        <v>14320.349283</v>
      </c>
      <c r="K13" s="43">
        <v>15910.518834</v>
      </c>
      <c r="L13" s="44">
        <f t="shared" ref="L13:L17" si="11">K13/K$5*100</f>
        <v>1.1606390534662299</v>
      </c>
      <c r="M13" s="179"/>
      <c r="N13" s="76"/>
      <c r="R13" s="76"/>
      <c r="S13" s="162"/>
      <c r="U13" s="159"/>
      <c r="V13" s="159"/>
      <c r="W13" s="159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s="22" customFormat="1" ht="15" customHeight="1" x14ac:dyDescent="0.2">
      <c r="A14" s="41"/>
      <c r="B14" s="41" t="s">
        <v>87</v>
      </c>
      <c r="C14" s="43">
        <v>2984.2743439999999</v>
      </c>
      <c r="D14" s="43">
        <v>3270.798288</v>
      </c>
      <c r="E14" s="43">
        <v>3218.9861510000001</v>
      </c>
      <c r="F14" s="44">
        <f t="shared" si="10"/>
        <v>2.6973010775015647</v>
      </c>
      <c r="G14" s="45">
        <f t="shared" si="6"/>
        <v>234.71180700000014</v>
      </c>
      <c r="H14" s="45">
        <f t="shared" si="5"/>
        <v>7.8649540874784982</v>
      </c>
      <c r="I14" s="45"/>
      <c r="J14" s="43">
        <v>34155.682868999997</v>
      </c>
      <c r="K14" s="43">
        <v>38648.290785999998</v>
      </c>
      <c r="L14" s="44">
        <f t="shared" si="11"/>
        <v>2.8193119346990776</v>
      </c>
      <c r="M14" s="179"/>
      <c r="N14" s="76"/>
      <c r="R14" s="176"/>
      <c r="S14" s="162"/>
      <c r="U14" s="159"/>
      <c r="V14" s="159"/>
      <c r="W14" s="159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s="22" customFormat="1" ht="15" customHeight="1" x14ac:dyDescent="0.2">
      <c r="A15" s="41"/>
      <c r="B15" s="42" t="s">
        <v>88</v>
      </c>
      <c r="C15" s="43">
        <v>1874.4385709999999</v>
      </c>
      <c r="D15" s="43">
        <v>2035.3566559999999</v>
      </c>
      <c r="E15" s="43">
        <v>2027.8716119999999</v>
      </c>
      <c r="F15" s="44">
        <f t="shared" si="10"/>
        <v>1.699224546953459</v>
      </c>
      <c r="G15" s="45">
        <f t="shared" si="6"/>
        <v>153.433041</v>
      </c>
      <c r="H15" s="45">
        <f t="shared" si="5"/>
        <v>8.1855465083683452</v>
      </c>
      <c r="I15" s="45"/>
      <c r="J15" s="43">
        <v>22475.312805000001</v>
      </c>
      <c r="K15" s="43">
        <v>24271.978632999999</v>
      </c>
      <c r="L15" s="44">
        <f t="shared" si="11"/>
        <v>1.7705900480226713</v>
      </c>
      <c r="M15" s="179"/>
      <c r="N15" s="76"/>
      <c r="R15" s="76"/>
      <c r="S15" s="162"/>
      <c r="U15" s="159"/>
      <c r="V15" s="159"/>
      <c r="W15" s="159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s="22" customFormat="1" ht="15" customHeight="1" x14ac:dyDescent="0.2">
      <c r="A16" s="41"/>
      <c r="B16" s="42" t="s">
        <v>89</v>
      </c>
      <c r="C16" s="43">
        <v>1588.002569</v>
      </c>
      <c r="D16" s="43">
        <v>1709.2943299999999</v>
      </c>
      <c r="E16" s="43">
        <v>1859.7753560000001</v>
      </c>
      <c r="F16" s="44">
        <f t="shared" si="10"/>
        <v>1.5583708150130704</v>
      </c>
      <c r="G16" s="45">
        <f t="shared" si="6"/>
        <v>271.77278700000011</v>
      </c>
      <c r="H16" s="45">
        <f t="shared" si="5"/>
        <v>17.114127666124709</v>
      </c>
      <c r="I16" s="45"/>
      <c r="J16" s="43">
        <v>17344.284143000001</v>
      </c>
      <c r="K16" s="43">
        <v>19458.090554999999</v>
      </c>
      <c r="L16" s="44">
        <f t="shared" si="11"/>
        <v>1.4194269866143439</v>
      </c>
      <c r="M16" s="179"/>
      <c r="N16" s="76"/>
      <c r="R16" s="76"/>
      <c r="S16" s="162"/>
      <c r="U16" s="159"/>
      <c r="V16" s="159"/>
      <c r="W16" s="159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36" s="22" customFormat="1" ht="15" customHeight="1" x14ac:dyDescent="0.2">
      <c r="A17" s="41"/>
      <c r="B17" s="42" t="s">
        <v>90</v>
      </c>
      <c r="C17" s="43">
        <v>125.17343200000001</v>
      </c>
      <c r="D17" s="43">
        <v>145.19652199999999</v>
      </c>
      <c r="E17" s="43">
        <v>162.309032</v>
      </c>
      <c r="F17" s="44">
        <f>E17/E$5*100</f>
        <v>0.13600441454705592</v>
      </c>
      <c r="G17" s="45">
        <f t="shared" ref="G17" si="12">E17-C17</f>
        <v>37.135599999999997</v>
      </c>
      <c r="H17" s="45">
        <f t="shared" ref="H17" si="13">G17/C17*100</f>
        <v>29.66731790177327</v>
      </c>
      <c r="I17" s="45">
        <v>26.627193808311965</v>
      </c>
      <c r="J17" s="43">
        <v>1546.99478</v>
      </c>
      <c r="K17" s="43">
        <v>1736.3996589999999</v>
      </c>
      <c r="L17" s="44">
        <f t="shared" si="11"/>
        <v>0.12666672141163465</v>
      </c>
      <c r="M17" s="179"/>
      <c r="S17" s="162"/>
      <c r="U17" s="159"/>
      <c r="V17" s="159"/>
      <c r="W17" s="159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spans="1:36" s="22" customFormat="1" ht="8.1" customHeight="1" x14ac:dyDescent="0.2">
      <c r="A18" s="41"/>
      <c r="B18" s="42"/>
      <c r="C18" s="116"/>
      <c r="D18" s="116"/>
      <c r="E18" s="116"/>
      <c r="F18" s="44"/>
      <c r="G18" s="45"/>
      <c r="H18" s="45"/>
      <c r="I18" s="45"/>
      <c r="J18" s="46"/>
      <c r="K18" s="46"/>
      <c r="L18" s="44"/>
      <c r="S18" s="162"/>
      <c r="U18" s="159"/>
      <c r="V18" s="159"/>
      <c r="W18" s="159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1:36" s="22" customFormat="1" ht="15" customHeight="1" x14ac:dyDescent="0.2">
      <c r="A19" s="36" t="s">
        <v>113</v>
      </c>
      <c r="B19" s="37"/>
      <c r="C19" s="38">
        <f>SUM(C20:C21)</f>
        <v>3703.1145199999996</v>
      </c>
      <c r="D19" s="38">
        <f t="shared" ref="D19:E19" si="14">SUM(D20:D21)</f>
        <v>2986.55872</v>
      </c>
      <c r="E19" s="38">
        <f t="shared" si="14"/>
        <v>2070.6680340000003</v>
      </c>
      <c r="F19" s="40">
        <f>E19/E$5*100</f>
        <v>1.7350851657193873</v>
      </c>
      <c r="G19" s="40">
        <f t="shared" si="6"/>
        <v>-1632.4464859999994</v>
      </c>
      <c r="H19" s="40">
        <f t="shared" si="5"/>
        <v>-44.083067838798556</v>
      </c>
      <c r="I19" s="40"/>
      <c r="J19" s="38">
        <f t="shared" ref="J19" si="15">SUM(J20:J21)</f>
        <v>40047.379496000001</v>
      </c>
      <c r="K19" s="38">
        <f t="shared" ref="K19" si="16">SUM(K20:K21)</f>
        <v>40257.993831</v>
      </c>
      <c r="L19" s="39">
        <f>K19/K$5*100</f>
        <v>2.936736403253684</v>
      </c>
      <c r="M19" s="171"/>
      <c r="N19" s="76"/>
      <c r="R19" s="76"/>
      <c r="S19" s="162"/>
      <c r="T19" s="159"/>
      <c r="U19" s="159"/>
      <c r="V19" s="159"/>
      <c r="W19" s="159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s="22" customFormat="1" ht="15" customHeight="1" x14ac:dyDescent="0.2">
      <c r="A20" s="41"/>
      <c r="B20" s="42" t="s">
        <v>91</v>
      </c>
      <c r="C20" s="43">
        <v>3032.2461199999998</v>
      </c>
      <c r="D20" s="43">
        <v>2274.7958629999998</v>
      </c>
      <c r="E20" s="43">
        <v>1602.479583</v>
      </c>
      <c r="F20" s="44">
        <f>E20/E$5*100</f>
        <v>1.3427736880934964</v>
      </c>
      <c r="G20" s="45">
        <f t="shared" si="6"/>
        <v>-1429.7665369999997</v>
      </c>
      <c r="H20" s="45">
        <f>G20/C20*100</f>
        <v>-47.152060895373488</v>
      </c>
      <c r="I20" s="45">
        <f t="shared" ref="I20" si="17">H20/D20*100</f>
        <v>-2.0728040551818734</v>
      </c>
      <c r="J20" s="43">
        <v>31893.810512</v>
      </c>
      <c r="K20" s="43">
        <v>30978.603268999999</v>
      </c>
      <c r="L20" s="44">
        <f>K20/K$5*100</f>
        <v>2.2598242804630599</v>
      </c>
      <c r="M20" s="179"/>
      <c r="N20" s="76"/>
      <c r="R20" s="76"/>
      <c r="S20" s="162"/>
      <c r="T20" s="159"/>
      <c r="U20" s="159"/>
      <c r="V20" s="159"/>
      <c r="W20" s="159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s="22" customFormat="1" ht="15" customHeight="1" x14ac:dyDescent="0.2">
      <c r="A21" s="41"/>
      <c r="B21" s="42" t="s">
        <v>92</v>
      </c>
      <c r="C21" s="43">
        <v>670.86839999999995</v>
      </c>
      <c r="D21" s="43">
        <v>711.76285700000005</v>
      </c>
      <c r="E21" s="43">
        <v>468.18845099999999</v>
      </c>
      <c r="F21" s="44">
        <f t="shared" ref="F21" si="18">E21/E$5*100</f>
        <v>0.39231147762589069</v>
      </c>
      <c r="G21" s="45">
        <f t="shared" si="6"/>
        <v>-202.67994899999997</v>
      </c>
      <c r="H21" s="45">
        <f t="shared" si="5"/>
        <v>-30.21158084059407</v>
      </c>
      <c r="I21" s="45"/>
      <c r="J21" s="43">
        <v>8153.5689839999995</v>
      </c>
      <c r="K21" s="43">
        <v>9279.3905620000005</v>
      </c>
      <c r="L21" s="44">
        <f>K21/K$5*100</f>
        <v>0.67691212279062418</v>
      </c>
      <c r="M21" s="179"/>
      <c r="N21" s="76"/>
      <c r="O21" s="76"/>
      <c r="P21" s="76"/>
      <c r="Q21" s="76"/>
      <c r="R21" s="171"/>
      <c r="S21" s="162"/>
      <c r="T21" s="159"/>
      <c r="U21" s="159"/>
      <c r="V21" s="159"/>
      <c r="W21" s="159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pans="1:36" s="22" customFormat="1" ht="8.1" customHeight="1" x14ac:dyDescent="0.2">
      <c r="A22" s="41"/>
      <c r="B22" s="42"/>
      <c r="C22" s="43"/>
      <c r="D22" s="43"/>
      <c r="E22" s="44"/>
      <c r="F22" s="43"/>
      <c r="G22" s="45"/>
      <c r="H22" s="45"/>
      <c r="I22" s="45"/>
      <c r="J22" s="46"/>
      <c r="K22" s="46"/>
      <c r="L22" s="44"/>
      <c r="S22" s="162"/>
      <c r="T22" s="159"/>
      <c r="U22" s="159"/>
      <c r="V22" s="159"/>
      <c r="W22" s="159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s="22" customFormat="1" ht="15" customHeight="1" x14ac:dyDescent="0.2">
      <c r="A23" s="36" t="s">
        <v>82</v>
      </c>
      <c r="B23" s="38"/>
      <c r="C23" s="144">
        <v>208.219717</v>
      </c>
      <c r="D23" s="144">
        <v>485.81480399999998</v>
      </c>
      <c r="E23" s="144">
        <v>416.30539800000003</v>
      </c>
      <c r="F23" s="160">
        <f>E23/E$5*100</f>
        <v>0.3488368529470936</v>
      </c>
      <c r="G23" s="161">
        <f t="shared" si="6"/>
        <v>208.08568100000002</v>
      </c>
      <c r="H23" s="161">
        <f t="shared" si="5"/>
        <v>99.935627613978568</v>
      </c>
      <c r="I23" s="161"/>
      <c r="J23" s="144">
        <v>2344.8127300000001</v>
      </c>
      <c r="K23" s="144">
        <v>3985.4308380000002</v>
      </c>
      <c r="L23" s="39">
        <f>K23/K$5*100</f>
        <v>0.29072883943838856</v>
      </c>
      <c r="N23" s="189"/>
      <c r="O23" s="189"/>
      <c r="P23" s="189"/>
      <c r="Q23" s="189"/>
      <c r="R23" s="190"/>
      <c r="S23" s="162"/>
      <c r="T23" s="159"/>
      <c r="U23" s="159"/>
      <c r="V23" s="159"/>
      <c r="W23" s="159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s="22" customFormat="1" ht="8.1" customHeight="1" x14ac:dyDescent="0.2">
      <c r="A24" s="139"/>
      <c r="B24" s="140"/>
      <c r="C24" s="140"/>
      <c r="D24" s="140"/>
      <c r="E24" s="140"/>
      <c r="F24" s="141"/>
      <c r="G24" s="142"/>
      <c r="H24" s="142"/>
      <c r="I24" s="142"/>
      <c r="J24" s="143"/>
      <c r="K24" s="143"/>
      <c r="L24" s="141"/>
      <c r="S24" s="162"/>
      <c r="T24" s="159"/>
      <c r="U24" s="159"/>
      <c r="V24" s="159"/>
      <c r="W24" s="159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</row>
    <row r="25" spans="1:36" s="22" customFormat="1" ht="15" customHeight="1" x14ac:dyDescent="0.2">
      <c r="A25" s="36" t="s">
        <v>112</v>
      </c>
      <c r="B25" s="38"/>
      <c r="C25" s="38">
        <f>SUM(C26:C33)</f>
        <v>60041.650527000005</v>
      </c>
      <c r="D25" s="38">
        <f t="shared" ref="D25:E25" si="19">SUM(D26:D33)</f>
        <v>63260.289470000003</v>
      </c>
      <c r="E25" s="38">
        <f t="shared" si="19"/>
        <v>60894.783522999998</v>
      </c>
      <c r="F25" s="39">
        <f>E25/E$5*100</f>
        <v>51.02586886240146</v>
      </c>
      <c r="G25" s="40">
        <f t="shared" si="6"/>
        <v>853.132995999993</v>
      </c>
      <c r="H25" s="40">
        <f t="shared" si="5"/>
        <v>1.4209019714012516</v>
      </c>
      <c r="I25" s="40"/>
      <c r="J25" s="38">
        <f t="shared" ref="J25" si="20">SUM(J26:J33)</f>
        <v>620606.51184599998</v>
      </c>
      <c r="K25" s="38">
        <f t="shared" ref="K25" si="21">SUM(K26:K33)</f>
        <v>748839.57874400006</v>
      </c>
      <c r="L25" s="39">
        <f>K25/K$5*100</f>
        <v>54.626280194847766</v>
      </c>
      <c r="M25" s="179"/>
      <c r="N25" s="185"/>
      <c r="O25" s="185"/>
      <c r="P25" s="185"/>
      <c r="Q25" s="185"/>
      <c r="R25" s="185"/>
      <c r="S25" s="162"/>
      <c r="T25" s="159"/>
      <c r="U25" s="159"/>
      <c r="V25" s="159"/>
      <c r="W25" s="159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s="22" customFormat="1" ht="15" customHeight="1" x14ac:dyDescent="0.2">
      <c r="A26" s="41"/>
      <c r="B26" s="42" t="s">
        <v>93</v>
      </c>
      <c r="C26" s="43">
        <v>1237.0434339999999</v>
      </c>
      <c r="D26" s="43">
        <v>1483.5526030000001</v>
      </c>
      <c r="E26" s="43">
        <v>1576.42091</v>
      </c>
      <c r="F26" s="44">
        <f>E26/E$5*100</f>
        <v>1.3209382146046384</v>
      </c>
      <c r="G26" s="45">
        <f t="shared" si="6"/>
        <v>339.37747600000012</v>
      </c>
      <c r="H26" s="45">
        <f t="shared" si="5"/>
        <v>27.434564274159523</v>
      </c>
      <c r="I26" s="45"/>
      <c r="J26" s="43">
        <v>12580.082412</v>
      </c>
      <c r="K26" s="43">
        <v>19095.647123999999</v>
      </c>
      <c r="L26" s="44">
        <f>K26/K$5*100</f>
        <v>1.3929874967975853</v>
      </c>
      <c r="M26" s="179"/>
      <c r="N26" s="189"/>
      <c r="O26" s="189"/>
      <c r="P26" s="189"/>
      <c r="Q26" s="189"/>
      <c r="R26" s="189"/>
      <c r="S26" s="162"/>
      <c r="T26" s="159"/>
      <c r="U26" s="159"/>
      <c r="V26" s="159"/>
      <c r="W26" s="159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36" s="22" customFormat="1" ht="15" customHeight="1" x14ac:dyDescent="0.2">
      <c r="A27" s="41"/>
      <c r="B27" s="42" t="s">
        <v>94</v>
      </c>
      <c r="C27" s="43">
        <v>1253.146587</v>
      </c>
      <c r="D27" s="43">
        <v>1213.763089</v>
      </c>
      <c r="E27" s="43">
        <v>1405.5125330000001</v>
      </c>
      <c r="F27" s="44">
        <f t="shared" ref="F27:F33" si="22">E27/E$5*100</f>
        <v>1.1777281081265683</v>
      </c>
      <c r="G27" s="45">
        <f t="shared" si="6"/>
        <v>152.36594600000012</v>
      </c>
      <c r="H27" s="45">
        <f t="shared" si="5"/>
        <v>12.15866903206912</v>
      </c>
      <c r="I27" s="45"/>
      <c r="J27" s="43">
        <v>15828.952397999999</v>
      </c>
      <c r="K27" s="43">
        <v>14072.959965</v>
      </c>
      <c r="L27" s="44">
        <f t="shared" ref="L27:L33" si="23">K27/K$5*100</f>
        <v>1.026592979377994</v>
      </c>
      <c r="M27" s="179"/>
      <c r="N27" s="189"/>
      <c r="O27" s="189"/>
      <c r="P27" s="189"/>
      <c r="Q27" s="189"/>
      <c r="R27" s="189"/>
      <c r="S27" s="162"/>
      <c r="T27" s="159"/>
      <c r="U27" s="159"/>
      <c r="V27" s="159"/>
      <c r="W27" s="159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36" s="22" customFormat="1" ht="15" customHeight="1" x14ac:dyDescent="0.2">
      <c r="A28" s="41"/>
      <c r="B28" s="42" t="s">
        <v>95</v>
      </c>
      <c r="C28" s="43">
        <v>7867.183548</v>
      </c>
      <c r="D28" s="43">
        <v>5681.3218619999998</v>
      </c>
      <c r="E28" s="43">
        <v>5886.0579950000001</v>
      </c>
      <c r="F28" s="44">
        <f t="shared" si="22"/>
        <v>4.932133854387061</v>
      </c>
      <c r="G28" s="45">
        <f t="shared" si="6"/>
        <v>-1981.1255529999999</v>
      </c>
      <c r="H28" s="45">
        <f t="shared" si="5"/>
        <v>-25.182144803315833</v>
      </c>
      <c r="I28" s="45"/>
      <c r="J28" s="43">
        <v>79362.228176999997</v>
      </c>
      <c r="K28" s="43">
        <v>79505.896458999996</v>
      </c>
      <c r="L28" s="44">
        <f t="shared" si="23"/>
        <v>5.799788767036623</v>
      </c>
      <c r="M28" s="179"/>
      <c r="N28" s="190"/>
      <c r="O28" s="191"/>
      <c r="P28" s="191"/>
      <c r="Q28" s="190"/>
      <c r="R28" s="189"/>
      <c r="S28" s="162"/>
      <c r="T28" s="159"/>
      <c r="U28" s="159"/>
      <c r="V28" s="159"/>
      <c r="W28" s="159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</row>
    <row r="29" spans="1:36" s="22" customFormat="1" ht="15" customHeight="1" x14ac:dyDescent="0.2">
      <c r="A29" s="41"/>
      <c r="B29" s="42" t="s">
        <v>96</v>
      </c>
      <c r="C29" s="43">
        <v>3401.568209</v>
      </c>
      <c r="D29" s="43">
        <v>3595.0303090000002</v>
      </c>
      <c r="E29" s="43">
        <v>2354.271542</v>
      </c>
      <c r="F29" s="44">
        <f t="shared" si="22"/>
        <v>1.9727264638883719</v>
      </c>
      <c r="G29" s="45">
        <f t="shared" si="6"/>
        <v>-1047.2966670000001</v>
      </c>
      <c r="H29" s="45">
        <f t="shared" si="5"/>
        <v>-30.788642257092548</v>
      </c>
      <c r="I29" s="45"/>
      <c r="J29" s="43">
        <v>30203.868809</v>
      </c>
      <c r="K29" s="43">
        <v>39162.512317000001</v>
      </c>
      <c r="L29" s="44">
        <f t="shared" si="23"/>
        <v>2.8568233192892776</v>
      </c>
      <c r="M29" s="179"/>
      <c r="N29" s="190"/>
      <c r="O29" s="189"/>
      <c r="P29" s="189"/>
      <c r="Q29" s="190"/>
      <c r="R29" s="192"/>
      <c r="S29" s="162"/>
      <c r="T29" s="159"/>
      <c r="U29" s="159"/>
      <c r="V29" s="159"/>
      <c r="W29" s="159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spans="1:36" s="22" customFormat="1" ht="15" customHeight="1" x14ac:dyDescent="0.2">
      <c r="A30" s="41"/>
      <c r="B30" s="42" t="s">
        <v>97</v>
      </c>
      <c r="C30" s="43">
        <v>3239.6503389999998</v>
      </c>
      <c r="D30" s="43">
        <v>3457.844294</v>
      </c>
      <c r="E30" s="43">
        <v>3100.4793199999999</v>
      </c>
      <c r="F30" s="44">
        <f t="shared" si="22"/>
        <v>2.5980000591208876</v>
      </c>
      <c r="G30" s="45">
        <f t="shared" si="6"/>
        <v>-139.17101899999989</v>
      </c>
      <c r="H30" s="45">
        <f t="shared" si="5"/>
        <v>-4.2958654310501467</v>
      </c>
      <c r="I30" s="45"/>
      <c r="J30" s="43">
        <v>34299.375608000002</v>
      </c>
      <c r="K30" s="43">
        <v>38906.006611999997</v>
      </c>
      <c r="L30" s="44">
        <f t="shared" si="23"/>
        <v>2.8381117648914604</v>
      </c>
      <c r="M30" s="179"/>
      <c r="N30" s="190"/>
      <c r="O30" s="189"/>
      <c r="P30" s="189"/>
      <c r="Q30" s="193"/>
      <c r="R30" s="189"/>
      <c r="S30" s="162"/>
      <c r="T30" s="159"/>
      <c r="U30" s="159"/>
      <c r="V30" s="159"/>
      <c r="W30" s="159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36" s="22" customFormat="1" ht="15" customHeight="1" x14ac:dyDescent="0.2">
      <c r="A31" s="41"/>
      <c r="B31" s="42" t="s">
        <v>98</v>
      </c>
      <c r="C31" s="43">
        <v>21173.336197000001</v>
      </c>
      <c r="D31" s="43">
        <v>21133.085673000001</v>
      </c>
      <c r="E31" s="43">
        <v>21559.417173999998</v>
      </c>
      <c r="F31" s="44">
        <f t="shared" si="22"/>
        <v>18.065389674221041</v>
      </c>
      <c r="G31" s="45">
        <f t="shared" si="6"/>
        <v>386.0809769999978</v>
      </c>
      <c r="H31" s="45">
        <f t="shared" si="5"/>
        <v>1.8234300603732947</v>
      </c>
      <c r="I31" s="45"/>
      <c r="J31" s="43">
        <v>247619.70981999999</v>
      </c>
      <c r="K31" s="43">
        <v>266525.63599400001</v>
      </c>
      <c r="L31" s="44">
        <f t="shared" si="23"/>
        <v>19.442487395415199</v>
      </c>
      <c r="M31" s="179"/>
      <c r="N31" s="190"/>
      <c r="O31" s="189"/>
      <c r="P31" s="189"/>
      <c r="Q31" s="193"/>
      <c r="R31" s="189"/>
      <c r="S31" s="162"/>
      <c r="T31" s="159"/>
      <c r="U31" s="159"/>
      <c r="V31" s="159"/>
      <c r="W31" s="159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</row>
    <row r="32" spans="1:36" s="22" customFormat="1" ht="15" customHeight="1" x14ac:dyDescent="0.2">
      <c r="A32" s="41"/>
      <c r="B32" s="42" t="s">
        <v>99</v>
      </c>
      <c r="C32" s="43">
        <v>17784.315987999998</v>
      </c>
      <c r="D32" s="43">
        <v>23094.063544000001</v>
      </c>
      <c r="E32" s="43">
        <v>20585.440912999999</v>
      </c>
      <c r="F32" s="44">
        <f t="shared" si="22"/>
        <v>17.249260901054335</v>
      </c>
      <c r="G32" s="45">
        <f t="shared" si="6"/>
        <v>2801.1249250000001</v>
      </c>
      <c r="H32" s="45">
        <f t="shared" si="5"/>
        <v>15.750535060724655</v>
      </c>
      <c r="I32" s="45"/>
      <c r="J32" s="43">
        <v>154506.800323</v>
      </c>
      <c r="K32" s="43">
        <v>241278.078587</v>
      </c>
      <c r="L32" s="44">
        <f t="shared" si="23"/>
        <v>17.600730917394188</v>
      </c>
      <c r="M32" s="179"/>
      <c r="N32" s="190"/>
      <c r="O32" s="189"/>
      <c r="P32" s="189"/>
      <c r="Q32" s="193"/>
      <c r="R32" s="189"/>
      <c r="S32" s="162"/>
      <c r="T32" s="159"/>
      <c r="U32" s="159"/>
      <c r="V32" s="159"/>
      <c r="W32" s="159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</row>
    <row r="33" spans="1:36" s="22" customFormat="1" ht="15" customHeight="1" x14ac:dyDescent="0.2">
      <c r="A33" s="41"/>
      <c r="B33" s="42" t="s">
        <v>100</v>
      </c>
      <c r="C33" s="43">
        <v>4085.4062250000002</v>
      </c>
      <c r="D33" s="43">
        <v>3601.6280959999999</v>
      </c>
      <c r="E33" s="43">
        <v>4427.1831359999996</v>
      </c>
      <c r="F33" s="44">
        <f t="shared" si="22"/>
        <v>3.7096915869985536</v>
      </c>
      <c r="G33" s="45">
        <f t="shared" si="6"/>
        <v>341.77691099999947</v>
      </c>
      <c r="H33" s="45">
        <f t="shared" si="5"/>
        <v>8.3657999272764965</v>
      </c>
      <c r="I33" s="45"/>
      <c r="J33" s="43">
        <v>46205.494298999998</v>
      </c>
      <c r="K33" s="43">
        <v>50292.841686</v>
      </c>
      <c r="L33" s="44">
        <f t="shared" si="23"/>
        <v>3.6687575546454356</v>
      </c>
      <c r="M33" s="179"/>
      <c r="N33" s="189"/>
      <c r="O33" s="189"/>
      <c r="P33" s="189"/>
      <c r="Q33" s="189"/>
      <c r="R33" s="189"/>
      <c r="S33" s="162"/>
      <c r="T33" s="159"/>
      <c r="U33" s="159"/>
      <c r="V33" s="159"/>
      <c r="W33" s="159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</row>
    <row r="34" spans="1:36" s="22" customFormat="1" ht="8.1" customHeight="1" x14ac:dyDescent="0.2">
      <c r="A34" s="41"/>
      <c r="B34" s="42"/>
      <c r="C34" s="43"/>
      <c r="D34" s="43"/>
      <c r="E34" s="43"/>
      <c r="F34" s="44"/>
      <c r="G34" s="45"/>
      <c r="H34" s="45"/>
      <c r="I34" s="45"/>
      <c r="J34" s="43"/>
      <c r="K34" s="43"/>
      <c r="L34" s="44"/>
      <c r="S34" s="162"/>
      <c r="T34" s="159"/>
      <c r="U34" s="159"/>
      <c r="V34" s="159"/>
      <c r="W34" s="159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</row>
    <row r="35" spans="1:36" s="22" customFormat="1" ht="15" customHeight="1" x14ac:dyDescent="0.2">
      <c r="A35" s="36" t="s">
        <v>111</v>
      </c>
      <c r="B35" s="38"/>
      <c r="C35" s="144">
        <v>4.3766550000000004</v>
      </c>
      <c r="D35" s="47">
        <v>0</v>
      </c>
      <c r="E35" s="47">
        <v>0</v>
      </c>
      <c r="F35" s="47">
        <f>E35/E$5*100</f>
        <v>0</v>
      </c>
      <c r="G35" s="40">
        <f>E35-C35</f>
        <v>-4.3766550000000004</v>
      </c>
      <c r="H35" s="47">
        <f t="shared" si="5"/>
        <v>-100</v>
      </c>
      <c r="I35" s="47"/>
      <c r="J35" s="144">
        <v>50.204065</v>
      </c>
      <c r="K35" s="47">
        <v>0</v>
      </c>
      <c r="L35" s="47">
        <f>K35/K$5*100</f>
        <v>0</v>
      </c>
      <c r="M35" s="98"/>
      <c r="N35" s="98"/>
      <c r="O35" s="98"/>
      <c r="P35" s="98"/>
      <c r="Q35" s="98"/>
      <c r="R35" s="98"/>
      <c r="S35" s="162"/>
      <c r="T35" s="159"/>
      <c r="U35" s="159"/>
      <c r="V35" s="159"/>
      <c r="W35" s="159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</row>
    <row r="36" spans="1:36" s="22" customFormat="1" ht="15" customHeight="1" x14ac:dyDescent="0.2">
      <c r="A36" s="48" t="s">
        <v>110</v>
      </c>
      <c r="B36" s="49"/>
      <c r="C36" s="50">
        <f>+C35+C25+C23+C19+C11+C7</f>
        <v>85447.060909000007</v>
      </c>
      <c r="D36" s="50">
        <f>+D35+D25+D23+D19+D11+D7</f>
        <v>90057.137463999999</v>
      </c>
      <c r="E36" s="50">
        <f>+E35+E25+E23+E19+E11+E7</f>
        <v>91064.968111999988</v>
      </c>
      <c r="F36" s="51">
        <f>E36/E$5*100</f>
        <v>76.30652170865558</v>
      </c>
      <c r="G36" s="52">
        <f t="shared" si="6"/>
        <v>5617.9072029999807</v>
      </c>
      <c r="H36" s="52">
        <f t="shared" si="5"/>
        <v>6.5747225746980078</v>
      </c>
      <c r="I36" s="52"/>
      <c r="J36" s="50">
        <f>+J35+J25+J23+J19+J11+J7</f>
        <v>895910.06112299999</v>
      </c>
      <c r="K36" s="50">
        <f>+K35+K25+K23+K19+K11+K7</f>
        <v>1077384.6546760001</v>
      </c>
      <c r="L36" s="51">
        <f>K36/K$5*100</f>
        <v>78.592955947485081</v>
      </c>
      <c r="M36" s="180"/>
      <c r="N36" s="195"/>
      <c r="O36" s="76"/>
      <c r="P36" s="76"/>
      <c r="Q36" s="195"/>
      <c r="R36" s="76"/>
      <c r="S36" s="162"/>
      <c r="T36" s="159"/>
      <c r="U36" s="159"/>
      <c r="V36" s="159"/>
      <c r="W36" s="159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</row>
    <row r="37" spans="1:36" s="22" customFormat="1" ht="15" customHeight="1" x14ac:dyDescent="0.2">
      <c r="A37" s="48" t="s">
        <v>108</v>
      </c>
      <c r="B37" s="49"/>
      <c r="C37" s="145">
        <v>21183.540688000001</v>
      </c>
      <c r="D37" s="145">
        <v>21202.360217000001</v>
      </c>
      <c r="E37" s="145">
        <v>28276.034561</v>
      </c>
      <c r="F37" s="51">
        <f>E37/E$5*100</f>
        <v>23.693478291344405</v>
      </c>
      <c r="G37" s="52">
        <f t="shared" si="6"/>
        <v>7092.4938729999994</v>
      </c>
      <c r="H37" s="52">
        <f t="shared" si="5"/>
        <v>33.481153965058056</v>
      </c>
      <c r="I37" s="52"/>
      <c r="J37" s="145">
        <v>315133.97952599998</v>
      </c>
      <c r="K37" s="145">
        <v>293456.588903</v>
      </c>
      <c r="L37" s="51">
        <f>K37/K$5*100</f>
        <v>21.40704405251493</v>
      </c>
      <c r="M37" s="180"/>
      <c r="N37" s="195"/>
      <c r="O37" s="76"/>
      <c r="P37" s="163"/>
      <c r="Q37" s="195"/>
      <c r="R37" s="76"/>
      <c r="S37" s="162"/>
      <c r="T37" s="159"/>
      <c r="U37" s="159"/>
      <c r="V37" s="159"/>
      <c r="W37" s="159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</row>
    <row r="38" spans="1:36" s="22" customFormat="1" x14ac:dyDescent="0.2">
      <c r="C38" s="98"/>
      <c r="D38" s="98"/>
      <c r="E38" s="98"/>
      <c r="K38" s="53"/>
      <c r="N38" s="194"/>
      <c r="O38" s="194"/>
      <c r="P38" s="163"/>
      <c r="R38" s="163"/>
      <c r="S38" s="162"/>
      <c r="T38" s="159"/>
      <c r="U38" s="159"/>
      <c r="V38" s="159"/>
      <c r="W38" s="159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</row>
    <row r="39" spans="1:36" s="22" customFormat="1" x14ac:dyDescent="0.2">
      <c r="C39" s="98"/>
      <c r="D39" s="98"/>
      <c r="E39" s="98"/>
      <c r="F39" s="53"/>
      <c r="G39" s="54"/>
      <c r="H39" s="54"/>
      <c r="J39" s="53"/>
      <c r="K39" s="53"/>
      <c r="L39" s="54"/>
      <c r="R39" s="162"/>
      <c r="S39" s="162"/>
      <c r="T39" s="159"/>
      <c r="U39" s="159"/>
      <c r="V39" s="159"/>
      <c r="W39" s="159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</row>
    <row r="40" spans="1:36" s="22" customFormat="1" x14ac:dyDescent="0.2">
      <c r="A40" s="23"/>
      <c r="B40" s="23"/>
      <c r="C40" s="55"/>
      <c r="D40" s="55"/>
      <c r="E40" s="55"/>
      <c r="G40" s="53"/>
      <c r="H40" s="53"/>
      <c r="J40" s="55"/>
      <c r="K40" s="55"/>
      <c r="R40" s="162"/>
      <c r="S40" s="162"/>
      <c r="T40" s="159"/>
      <c r="U40" s="159"/>
      <c r="V40" s="159"/>
      <c r="W40" s="159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</row>
    <row r="41" spans="1:36" s="22" customFormat="1" x14ac:dyDescent="0.2">
      <c r="C41" s="55"/>
      <c r="D41" s="55"/>
      <c r="E41" s="55"/>
      <c r="J41" s="55"/>
      <c r="K41" s="55"/>
      <c r="R41" s="162"/>
      <c r="S41" s="162"/>
      <c r="T41" s="159"/>
      <c r="U41" s="159"/>
      <c r="V41" s="159"/>
      <c r="W41" s="159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</row>
  </sheetData>
  <mergeCells count="3">
    <mergeCell ref="C3:E3"/>
    <mergeCell ref="J3:L3"/>
    <mergeCell ref="G3:H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6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Appendix i</vt:lpstr>
      <vt:lpstr>Appendix ii-iii</vt:lpstr>
      <vt:lpstr>Appendix iv</vt:lpstr>
      <vt:lpstr>Appendix v</vt:lpstr>
      <vt:lpstr>Appendix vi</vt:lpstr>
      <vt:lpstr>'Appendix i'!Print_Area</vt:lpstr>
      <vt:lpstr>'Appendix ii-iii'!Print_Area</vt:lpstr>
      <vt:lpstr>'Appendix iv'!Print_Area</vt:lpstr>
      <vt:lpstr>'Appendix v'!Print_Area</vt:lpstr>
      <vt:lpstr>'Appendix vi'!Print_Area</vt:lpstr>
      <vt:lpstr>'Appendix 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Nurul Ainie Hamid</dc:creator>
  <cp:lastModifiedBy>Siti Aminah Ibrahim</cp:lastModifiedBy>
  <cp:lastPrinted>2024-05-13T07:02:46Z</cp:lastPrinted>
  <dcterms:created xsi:type="dcterms:W3CDTF">2020-06-23T08:33:49Z</dcterms:created>
  <dcterms:modified xsi:type="dcterms:W3CDTF">2025-01-14T00:23:41Z</dcterms:modified>
</cp:coreProperties>
</file>